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5 МП 23" sheetId="6" r:id="rId1"/>
  </sheets>
  <definedNames>
    <definedName name="_xlnm._FilterDatabase" localSheetId="0" hidden="1">'Пр 5 МП 23'!$A$14:$M$255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L126" i="6" l="1"/>
  <c r="M126" i="6"/>
  <c r="K126" i="6"/>
  <c r="L218" i="6"/>
  <c r="M218" i="6"/>
  <c r="K218" i="6"/>
  <c r="L181" i="6"/>
  <c r="M181" i="6"/>
  <c r="K181" i="6"/>
  <c r="L165" i="6"/>
  <c r="M165" i="6"/>
  <c r="K165" i="6"/>
  <c r="L136" i="6"/>
  <c r="M136" i="6"/>
  <c r="K136" i="6"/>
  <c r="L83" i="6"/>
  <c r="M83" i="6"/>
  <c r="K83" i="6"/>
  <c r="L69" i="6"/>
  <c r="M69" i="6"/>
  <c r="K69" i="6"/>
  <c r="L62" i="6"/>
  <c r="M62" i="6"/>
  <c r="K62" i="6"/>
  <c r="L45" i="6"/>
  <c r="M45" i="6"/>
  <c r="K45" i="6"/>
  <c r="L41" i="6"/>
  <c r="M41" i="6"/>
  <c r="K41" i="6"/>
  <c r="L90" i="6"/>
  <c r="M90" i="6"/>
  <c r="K90" i="6"/>
  <c r="L131" i="6"/>
  <c r="M131" i="6"/>
  <c r="K131" i="6"/>
  <c r="L120" i="6"/>
  <c r="M120" i="6"/>
  <c r="N120" i="6"/>
  <c r="K120" i="6"/>
  <c r="L193" i="6"/>
  <c r="M193" i="6"/>
  <c r="K193" i="6"/>
  <c r="L208" i="6"/>
  <c r="L207" i="6" s="1"/>
  <c r="M208" i="6"/>
  <c r="M207" i="6" s="1"/>
  <c r="K208" i="6"/>
  <c r="K207" i="6" s="1"/>
  <c r="L205" i="6"/>
  <c r="L204" i="6" s="1"/>
  <c r="M205" i="6"/>
  <c r="M204" i="6" s="1"/>
  <c r="K205" i="6"/>
  <c r="K204" i="6" s="1"/>
  <c r="M85" i="6" l="1"/>
  <c r="L85" i="6"/>
  <c r="K85" i="6"/>
  <c r="L224" i="6" l="1"/>
  <c r="L223" i="6" s="1"/>
  <c r="L221" i="6"/>
  <c r="L220" i="6" s="1"/>
  <c r="L217" i="6"/>
  <c r="L215" i="6"/>
  <c r="L214" i="6" s="1"/>
  <c r="L212" i="6"/>
  <c r="L211" i="6" s="1"/>
  <c r="L210" i="6" s="1"/>
  <c r="L202" i="6"/>
  <c r="L198" i="6"/>
  <c r="L197" i="6" s="1"/>
  <c r="L192" i="6"/>
  <c r="L180" i="6"/>
  <c r="L178" i="6"/>
  <c r="L177" i="6" s="1"/>
  <c r="L175" i="6"/>
  <c r="L172" i="6"/>
  <c r="L171" i="6" s="1"/>
  <c r="L164" i="6"/>
  <c r="L158" i="6"/>
  <c r="L156" i="6"/>
  <c r="L155" i="6" s="1"/>
  <c r="L153" i="6"/>
  <c r="L151" i="6"/>
  <c r="L149" i="6"/>
  <c r="L146" i="6"/>
  <c r="L143" i="6"/>
  <c r="L140" i="6"/>
  <c r="L138" i="6"/>
  <c r="L127" i="6"/>
  <c r="L124" i="6"/>
  <c r="L118" i="6"/>
  <c r="L115" i="6"/>
  <c r="L111" i="6"/>
  <c r="L108" i="6"/>
  <c r="L105" i="6"/>
  <c r="L104" i="6" s="1"/>
  <c r="L101" i="6"/>
  <c r="L100" i="6" s="1"/>
  <c r="L98" i="6"/>
  <c r="L96" i="6"/>
  <c r="L88" i="6"/>
  <c r="L81" i="6"/>
  <c r="L79" i="6"/>
  <c r="L78" i="6" s="1"/>
  <c r="L76" i="6"/>
  <c r="L67" i="6"/>
  <c r="L58" i="6"/>
  <c r="L56" i="6"/>
  <c r="L52" i="6"/>
  <c r="L50" i="6"/>
  <c r="L40" i="6"/>
  <c r="L38" i="6"/>
  <c r="L37" i="6" s="1"/>
  <c r="L35" i="6"/>
  <c r="L34" i="6" s="1"/>
  <c r="L32" i="6"/>
  <c r="L31" i="6" s="1"/>
  <c r="L22" i="6"/>
  <c r="L21" i="6" s="1"/>
  <c r="L19" i="6"/>
  <c r="L18" i="6" s="1"/>
  <c r="K224" i="6"/>
  <c r="K223" i="6" s="1"/>
  <c r="K221" i="6"/>
  <c r="K220" i="6" s="1"/>
  <c r="K217" i="6"/>
  <c r="K215" i="6"/>
  <c r="K214" i="6" s="1"/>
  <c r="K212" i="6"/>
  <c r="K211" i="6" s="1"/>
  <c r="K210" i="6" s="1"/>
  <c r="K202" i="6"/>
  <c r="K198" i="6"/>
  <c r="K197" i="6" s="1"/>
  <c r="K192" i="6"/>
  <c r="K180" i="6"/>
  <c r="K178" i="6"/>
  <c r="K177" i="6" s="1"/>
  <c r="K175" i="6"/>
  <c r="K172" i="6"/>
  <c r="K171" i="6" s="1"/>
  <c r="K164" i="6"/>
  <c r="K158" i="6"/>
  <c r="K156" i="6"/>
  <c r="K155" i="6" s="1"/>
  <c r="K153" i="6"/>
  <c r="K151" i="6"/>
  <c r="K149" i="6"/>
  <c r="K146" i="6"/>
  <c r="K143" i="6"/>
  <c r="K140" i="6"/>
  <c r="K138" i="6"/>
  <c r="K127" i="6"/>
  <c r="K124" i="6"/>
  <c r="K118" i="6"/>
  <c r="K115" i="6"/>
  <c r="K111" i="6"/>
  <c r="K108" i="6"/>
  <c r="K105" i="6"/>
  <c r="K104" i="6" s="1"/>
  <c r="K101" i="6"/>
  <c r="K100" i="6" s="1"/>
  <c r="K98" i="6"/>
  <c r="K96" i="6"/>
  <c r="K88" i="6"/>
  <c r="K81" i="6"/>
  <c r="K79" i="6"/>
  <c r="K76" i="6"/>
  <c r="K67" i="6"/>
  <c r="K58" i="6"/>
  <c r="K56" i="6"/>
  <c r="K52" i="6"/>
  <c r="K50" i="6"/>
  <c r="K40" i="6"/>
  <c r="K38" i="6"/>
  <c r="K37" i="6" s="1"/>
  <c r="K35" i="6"/>
  <c r="K34" i="6" s="1"/>
  <c r="K32" i="6"/>
  <c r="K31" i="6" s="1"/>
  <c r="K22" i="6"/>
  <c r="K21" i="6" s="1"/>
  <c r="K19" i="6"/>
  <c r="K18" i="6" s="1"/>
  <c r="M224" i="6"/>
  <c r="M223" i="6" s="1"/>
  <c r="K78" i="6" l="1"/>
  <c r="K107" i="6"/>
  <c r="L107" i="6"/>
  <c r="K61" i="6"/>
  <c r="L61" i="6"/>
  <c r="L87" i="6"/>
  <c r="K87" i="6"/>
  <c r="L55" i="6"/>
  <c r="K55" i="6"/>
  <c r="K142" i="6"/>
  <c r="L44" i="6"/>
  <c r="L43" i="6" s="1"/>
  <c r="K114" i="6"/>
  <c r="L114" i="6"/>
  <c r="L142" i="6"/>
  <c r="K44" i="6"/>
  <c r="K43" i="6" s="1"/>
  <c r="L163" i="6"/>
  <c r="K163" i="6"/>
  <c r="M19" i="6"/>
  <c r="M18" i="6" s="1"/>
  <c r="M221" i="6"/>
  <c r="M220" i="6" s="1"/>
  <c r="L60" i="6" l="1"/>
  <c r="K60" i="6"/>
  <c r="L113" i="6"/>
  <c r="K113" i="6"/>
  <c r="M175" i="6"/>
  <c r="L226" i="6" l="1"/>
  <c r="K226" i="6"/>
  <c r="M101" i="6"/>
  <c r="M22" i="6" l="1"/>
  <c r="M215" i="6" l="1"/>
  <c r="M214" i="6" s="1"/>
  <c r="M143" i="6" l="1"/>
  <c r="M217" i="6"/>
  <c r="M32" i="6"/>
  <c r="M31" i="6" s="1"/>
  <c r="M35" i="6" l="1"/>
  <c r="M34" i="6" s="1"/>
  <c r="M198" i="6"/>
  <c r="M67" i="6"/>
  <c r="M96" i="6"/>
  <c r="M172" i="6"/>
  <c r="M202" i="6" l="1"/>
  <c r="M50" i="6"/>
  <c r="M44" i="6" s="1"/>
  <c r="M76" i="6" l="1"/>
  <c r="M212" i="6" l="1"/>
  <c r="M211" i="6" s="1"/>
  <c r="M210" i="6" s="1"/>
  <c r="M180" i="6"/>
  <c r="M158" i="6"/>
  <c r="M156" i="6"/>
  <c r="M155" i="6" s="1"/>
  <c r="M153" i="6"/>
  <c r="M151" i="6"/>
  <c r="M149" i="6"/>
  <c r="M146" i="6"/>
  <c r="M138" i="6"/>
  <c r="M124" i="6"/>
  <c r="M105" i="6" l="1"/>
  <c r="M104" i="6" s="1"/>
  <c r="M100" i="6"/>
  <c r="M98" i="6"/>
  <c r="M81" i="6"/>
  <c r="M61" i="6"/>
  <c r="M52" i="6"/>
  <c r="M43" i="6" s="1"/>
  <c r="M127" i="6" l="1"/>
  <c r="M140" i="6" l="1"/>
  <c r="M171" i="6"/>
  <c r="M108" i="6" l="1"/>
  <c r="M197" i="6"/>
  <c r="M192" i="6"/>
  <c r="E136" i="6" l="1"/>
  <c r="M88" i="6"/>
  <c r="M87" i="6" s="1"/>
  <c r="M56" i="6"/>
  <c r="M40" i="6"/>
  <c r="M38" i="6"/>
  <c r="M37" i="6" s="1"/>
  <c r="E38" i="6"/>
  <c r="E37" i="6" s="1"/>
  <c r="M178" i="6" l="1"/>
  <c r="M177" i="6" s="1"/>
  <c r="M164" i="6"/>
  <c r="M163" i="6" s="1"/>
  <c r="M142" i="6"/>
  <c r="M118" i="6"/>
  <c r="M115" i="6"/>
  <c r="M111" i="6"/>
  <c r="M107" i="6" s="1"/>
  <c r="M79" i="6"/>
  <c r="M78" i="6" s="1"/>
  <c r="M60" i="6" s="1"/>
  <c r="M58" i="6"/>
  <c r="M55" i="6" s="1"/>
  <c r="M21" i="6"/>
  <c r="M114" i="6" l="1"/>
  <c r="M113" i="6" s="1"/>
  <c r="M226" i="6"/>
</calcChain>
</file>

<file path=xl/sharedStrings.xml><?xml version="1.0" encoding="utf-8"?>
<sst xmlns="http://schemas.openxmlformats.org/spreadsheetml/2006/main" count="651" uniqueCount="517">
  <si>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</si>
  <si>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</si>
  <si>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</si>
  <si>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</si>
  <si>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</si>
  <si>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</si>
  <si>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</si>
  <si>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</si>
  <si>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</si>
  <si>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</si>
  <si>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</si>
  <si>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</si>
  <si>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</si>
  <si>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</si>
  <si>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</si>
  <si>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</si>
  <si>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</si>
  <si>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</si>
  <si>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</si>
  <si>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</si>
  <si>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</si>
  <si>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</si>
  <si>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</si>
  <si>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</si>
  <si>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</si>
  <si>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</si>
  <si>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</si>
  <si>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</si>
  <si>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</si>
  <si>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</si>
  <si>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</si>
  <si>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</si>
  <si>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</si>
  <si>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</si>
  <si>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</si>
  <si>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</si>
  <si>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</si>
  <si>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</si>
  <si>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</si>
  <si>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</si>
  <si>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</si>
  <si>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</si>
  <si>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</si>
  <si>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</si>
  <si>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</si>
  <si>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</si>
  <si>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</si>
  <si>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</si>
  <si>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</si>
  <si>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</si>
  <si>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</si>
  <si>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</si>
  <si>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</si>
  <si>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</si>
  <si>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</si>
  <si>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</si>
  <si>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</si>
  <si>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</si>
  <si>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</si>
  <si>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</si>
  <si>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</si>
  <si>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</si>
  <si>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</si>
  <si>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</si>
  <si>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</si>
  <si>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</si>
  <si>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</si>
  <si>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</si>
  <si>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</si>
  <si>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</si>
  <si>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</si>
  <si>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</si>
  <si>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</si>
  <si>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</si>
  <si>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</si>
  <si>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</si>
  <si>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</si>
  <si>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</si>
  <si>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</si>
  <si>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</si>
  <si>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</si>
  <si>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</si>
  <si>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</si>
  <si>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</si>
  <si>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</si>
  <si>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</si>
  <si>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</si>
  <si>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</si>
  <si>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</si>
  <si>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</si>
  <si>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</si>
  <si>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</si>
  <si>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</si>
  <si>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</si>
  <si>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</si>
  <si>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</si>
  <si>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</si>
  <si>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</si>
  <si>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</si>
  <si>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</si>
  <si>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</si>
  <si>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</si>
  <si>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</si>
  <si>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</si>
  <si>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</si>
  <si>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</si>
  <si>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</si>
  <si>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</si>
  <si>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</si>
  <si>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</si>
  <si>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</si>
  <si>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</si>
  <si>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</si>
  <si>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</si>
  <si>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</si>
  <si>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</si>
  <si>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</si>
  <si>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</si>
  <si>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</si>
  <si>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</si>
  <si>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</si>
  <si>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</si>
  <si>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</si>
  <si>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</si>
  <si>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</si>
  <si>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</si>
  <si>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</si>
  <si>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</si>
  <si>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</si>
  <si>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</si>
  <si>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</si>
  <si>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</si>
  <si>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</si>
  <si>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</si>
  <si>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</si>
  <si>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</si>
  <si>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</si>
  <si>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</si>
  <si>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</si>
  <si>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</si>
  <si>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</si>
  <si>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</si>
  <si>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</si>
  <si>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</si>
  <si>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</si>
  <si>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</si>
  <si>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</si>
  <si>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</si>
  <si>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</si>
  <si>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</si>
  <si>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</si>
  <si>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</si>
  <si>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</si>
  <si>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</si>
  <si>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</si>
  <si>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</si>
  <si>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</si>
  <si>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</si>
  <si>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</si>
  <si>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</si>
  <si>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</si>
  <si>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</si>
  <si>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</si>
  <si>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</si>
  <si>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</si>
  <si>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</si>
  <si>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</si>
  <si>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</si>
  <si>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</si>
  <si>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</si>
  <si>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</si>
  <si>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</si>
  <si>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</si>
  <si>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</si>
  <si>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</si>
  <si>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</si>
  <si>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</si>
  <si>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</si>
  <si>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</si>
  <si>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</si>
  <si>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</si>
  <si>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</si>
  <si>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</si>
  <si>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</si>
  <si>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</si>
  <si>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</si>
  <si>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</si>
  <si>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</si>
  <si>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</si>
  <si>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</si>
  <si>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</si>
  <si>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</si>
  <si>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</si>
  <si>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</si>
  <si>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</si>
  <si>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</si>
  <si>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</si>
  <si>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</si>
  <si>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</si>
  <si>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</si>
  <si>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</si>
  <si>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</si>
  <si>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</si>
  <si>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</si>
  <si>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</si>
  <si>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</si>
  <si>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</si>
  <si>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</si>
  <si>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</si>
  <si>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</si>
  <si>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</si>
  <si>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</si>
  <si>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</si>
  <si>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</si>
  <si>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</si>
  <si>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</si>
  <si>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</si>
  <si>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</si>
  <si>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</si>
  <si>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</si>
  <si>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</si>
  <si>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</si>
  <si>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</si>
  <si>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</si>
  <si>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</si>
  <si>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</si>
  <si>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</si>
  <si>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</si>
  <si>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</si>
  <si>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</si>
  <si>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</si>
  <si>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</si>
  <si>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</si>
  <si>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</si>
  <si>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</si>
  <si>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</si>
  <si>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</si>
  <si>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</si>
  <si>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</si>
  <si>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</si>
  <si>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</si>
  <si>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</si>
  <si>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</si>
  <si>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</si>
  <si>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</si>
  <si>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</si>
  <si>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</si>
  <si>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</si>
  <si>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</si>
  <si>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</si>
  <si>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</si>
  <si>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</si>
  <si>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</si>
  <si>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</si>
  <si>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</si>
  <si>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</si>
  <si>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</si>
  <si>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</si>
  <si>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</si>
  <si>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</si>
  <si>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</si>
  <si>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</si>
  <si>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</si>
  <si>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</si>
  <si>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</si>
  <si>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</si>
  <si>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</si>
  <si>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</si>
  <si>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</si>
  <si>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</si>
  <si>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</si>
  <si>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</si>
  <si>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</si>
  <si>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</si>
  <si>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</si>
  <si>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</si>
  <si>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</si>
  <si>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</si>
  <si>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</si>
  <si>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</si>
  <si>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</si>
  <si>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</si>
  <si>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</si>
  <si>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</si>
  <si>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</si>
  <si>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</si>
  <si>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</si>
  <si>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</si>
  <si>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</si>
  <si>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</si>
  <si>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</si>
  <si>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</si>
  <si>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</si>
  <si>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</si>
  <si>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</si>
  <si>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</si>
  <si>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</si>
  <si>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</si>
  <si>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</si>
  <si>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</si>
  <si>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</si>
  <si>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</si>
  <si>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</si>
  <si>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</si>
  <si>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</si>
  <si>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</si>
  <si>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</si>
  <si>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</si>
  <si>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</si>
  <si>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</si>
  <si>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</si>
  <si>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</si>
  <si>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</si>
  <si>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</si>
  <si>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</si>
  <si>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</si>
  <si>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</si>
  <si>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</si>
  <si>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</si>
  <si>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</si>
  <si>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</si>
  <si>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</si>
  <si>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</si>
  <si>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</si>
  <si>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</si>
  <si>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</si>
  <si>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</si>
  <si>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</si>
  <si>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</si>
  <si>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</si>
  <si>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</si>
  <si>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</si>
  <si>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</si>
  <si>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</si>
  <si>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</si>
  <si>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</si>
  <si>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</si>
  <si>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</si>
  <si>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</si>
  <si>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</si>
  <si>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</si>
  <si>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</si>
  <si>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</si>
  <si>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</si>
  <si>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</si>
  <si>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</si>
  <si>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</si>
  <si>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</si>
  <si>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</si>
  <si>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</si>
  <si>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</si>
  <si>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</si>
  <si>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</si>
  <si>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</si>
  <si>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</si>
  <si>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</si>
  <si>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</si>
  <si>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</si>
  <si>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</si>
  <si>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</si>
  <si>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</si>
  <si>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</si>
  <si>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</si>
  <si>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</si>
  <si>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</si>
  <si>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</si>
  <si>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</si>
  <si>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</si>
  <si>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</si>
  <si>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</si>
  <si>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</si>
  <si>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9.3.1</t>
  </si>
  <si>
    <t>9.3.2</t>
  </si>
  <si>
    <t>9.3.3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</si>
  <si>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</si>
  <si>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</si>
  <si>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</si>
  <si>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</si>
  <si>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</si>
  <si>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</si>
  <si>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</si>
  <si>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</si>
  <si>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</si>
  <si>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</si>
  <si>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</si>
  <si>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</si>
  <si>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</si>
  <si>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</si>
  <si>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</si>
  <si>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</si>
  <si>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</si>
  <si>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</si>
  <si>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Подпрограмма "Развитие информационных систем"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</si>
  <si>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</si>
  <si>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</si>
  <si>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</si>
  <si>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</si>
  <si>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</si>
  <si>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</si>
  <si>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</si>
  <si>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</si>
  <si>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</si>
  <si>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</si>
  <si>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</si>
  <si>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</si>
  <si>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</si>
  <si>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7.1.1</t>
  </si>
  <si>
    <t>7.1.2</t>
  </si>
  <si>
    <t>9.5.1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</si>
  <si>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</si>
  <si>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</si>
  <si>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</si>
  <si>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</si>
  <si>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</si>
  <si>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</si>
  <si>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</si>
  <si>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</si>
  <si>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</si>
  <si>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</si>
  <si>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</si>
  <si>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</si>
  <si>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</si>
  <si>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</si>
  <si>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</si>
  <si>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</si>
  <si>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</si>
  <si>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</si>
  <si>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</si>
  <si>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</si>
  <si>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</si>
  <si>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</si>
  <si>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</si>
  <si>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</si>
  <si>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</si>
  <si>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</si>
  <si>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</si>
  <si>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</si>
  <si>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</si>
  <si>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</si>
  <si>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</si>
  <si>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</si>
  <si>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</si>
  <si>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</si>
  <si>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</si>
  <si>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</si>
  <si>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</si>
  <si>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</si>
  <si>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</si>
  <si>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</si>
  <si>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</si>
  <si>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</si>
  <si>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</si>
  <si>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</si>
  <si>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</si>
  <si>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</si>
  <si>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</si>
  <si>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</si>
  <si>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</si>
  <si>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</si>
  <si>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</si>
  <si>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</si>
  <si>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</si>
  <si>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</si>
  <si>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</si>
  <si>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</si>
  <si>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</si>
  <si>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</si>
  <si>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</si>
  <si>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</si>
  <si>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</si>
  <si>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</si>
  <si>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</si>
  <si>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2720170250</t>
  </si>
  <si>
    <t>Анитикризисные мероприятия</t>
  </si>
  <si>
    <t>Муниципальная программа "Создание условий для развития туризма в Пограничном муниципальном округе"</t>
  </si>
  <si>
    <t>Основное мероприятие "Создание системы информирования туристов"</t>
  </si>
  <si>
    <t xml:space="preserve">Организация, проведение мероприятий направленные на развитие туризма </t>
  </si>
  <si>
    <t>3200000000</t>
  </si>
  <si>
    <t xml:space="preserve">3200100000 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</si>
  <si>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</si>
  <si>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</si>
  <si>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</si>
  <si>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</si>
  <si>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</si>
  <si>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</si>
  <si>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</si>
  <si>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</si>
  <si>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</si>
  <si>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</si>
  <si>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</si>
  <si>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</si>
  <si>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</si>
  <si>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</si>
  <si>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</si>
  <si>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</si>
  <si>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</si>
  <si>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</si>
  <si>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</si>
  <si>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>Приложение 5</t>
  </si>
  <si>
    <t xml:space="preserve">    Приложение   4</t>
  </si>
  <si>
    <t>к муниципальному правовому акту</t>
  </si>
  <si>
    <t>Пограничного муниципального округа</t>
  </si>
  <si>
    <t>от  28.11.2022 № 163-МПА</t>
  </si>
  <si>
    <t>21</t>
  </si>
  <si>
    <t>21.1</t>
  </si>
  <si>
    <t>22</t>
  </si>
  <si>
    <t>22.1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</si>
  <si>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</si>
  <si>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</si>
  <si>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</si>
  <si>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</si>
  <si>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</si>
  <si>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</si>
  <si>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</si>
  <si>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</si>
  <si>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</t>
  </si>
  <si>
    <t>от 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</si>
</sst>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28">
    <xf numFmtId="0" fontId="0" fillId="0" borderId="0" xfId="0"/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" fontId="18" fillId="0" borderId="17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18" fillId="0" borderId="0" xfId="0" applyNumberFormat="1" applyFont="1"/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3" fillId="0" borderId="0" xfId="0" applyNumberFormat="1" applyFont="1" applyAlignment="1">
      <alignment horizontal="right" vertical="top" shrinkToFit="1"/>
    </xf>
    <xf numFmtId="4" fontId="33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/>
    <xf numFmtId="49" fontId="25" fillId="0" borderId="10" xfId="0" applyNumberFormat="1" applyFont="1" applyBorder="1" applyAlignment="1">
      <alignment horizontal="left" vertical="center" wrapText="1"/>
    </xf>
    <xf numFmtId="0" fontId="30" fillId="0" borderId="0" xfId="0" applyFont="1"/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0" fillId="0" borderId="0" xfId="0" applyNumberFormat="1"/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26" fillId="0" borderId="0" xfId="0" applyNumberFormat="1" applyFont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5" fillId="0" borderId="15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horizontal="left" wrapText="1" shrinkToFit="1"/>
    </xf>
    <xf numFmtId="0" fontId="31" fillId="0" borderId="0" xfId="0" applyFont="1"/>
    <xf numFmtId="0" fontId="25" fillId="0" borderId="10" xfId="0" applyFont="1" applyBorder="1" applyAlignment="1">
      <alignment vertical="top" wrapTex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0" fontId="27" fillId="0" borderId="0" xfId="0" applyFont="1"/>
    <xf numFmtId="4" fontId="35" fillId="0" borderId="14" xfId="0" applyNumberFormat="1" applyFont="1" applyBorder="1" applyAlignment="1">
      <alignment horizontal="right" vertical="top" shrinkToFit="1"/>
    </xf>
    <xf numFmtId="4" fontId="36" fillId="0" borderId="14" xfId="0" applyNumberFormat="1" applyFont="1" applyBorder="1" applyAlignment="1">
      <alignment horizontal="right" vertical="top" shrinkToFit="1"/>
    </xf>
    <xf numFmtId="49" fontId="34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shrinkToFit="1"/>
    </xf>
    <xf numFmtId="4" fontId="26" fillId="0" borderId="17" xfId="0" applyNumberFormat="1" applyFont="1" applyBorder="1" applyAlignment="1">
      <alignment horizontal="center" vertical="center" shrinkToFit="1"/>
    </xf>
    <xf numFmtId="4" fontId="18" fillId="0" borderId="22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shrinkToFit="1"/>
    </xf>
    <xf numFmtId="4" fontId="26" fillId="0" borderId="22" xfId="0" applyNumberFormat="1" applyFont="1" applyBorder="1" applyAlignment="1">
      <alignment horizontal="center" vertical="center" shrinkToFit="1"/>
    </xf>
    <xf numFmtId="4" fontId="29" fillId="0" borderId="22" xfId="0" applyNumberFormat="1" applyFont="1" applyBorder="1" applyAlignment="1">
      <alignment horizontal="right" vertical="top" shrinkToFit="1"/>
    </xf>
    <xf numFmtId="0" fontId="24" fillId="0" borderId="14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shrinkToFit="1"/>
    </xf>
    <xf numFmtId="4" fontId="40" fillId="0" borderId="10" xfId="0" applyNumberFormat="1" applyFont="1" applyBorder="1" applyAlignment="1">
      <alignment horizontal="center" vertical="center" shrinkToFit="1"/>
    </xf>
    <xf numFmtId="4" fontId="34" fillId="0" borderId="10" xfId="0" applyNumberFormat="1" applyFont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shrinkToFit="1"/>
    </xf>
    <xf numFmtId="4" fontId="18" fillId="16" borderId="2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top" shrinkToFit="1"/>
    </xf>
    <xf numFmtId="4" fontId="0" fillId="0" borderId="0" xfId="0" applyNumberFormat="1" applyBorder="1" applyAlignment="1">
      <alignment horizontal="right" vertical="top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" fontId="25" fillId="15" borderId="22" xfId="0" applyNumberFormat="1" applyFont="1" applyFill="1" applyBorder="1" applyAlignment="1">
      <alignment horizontal="center" vertical="center" wrapText="1"/>
    </xf>
    <xf numFmtId="4" fontId="25" fillId="15" borderId="22" xfId="0" applyNumberFormat="1" applyFont="1" applyFill="1" applyBorder="1" applyAlignment="1">
      <alignment horizontal="center" vertical="center" shrinkToFit="1"/>
    </xf>
    <xf numFmtId="4" fontId="25" fillId="15" borderId="17" xfId="0" applyNumberFormat="1" applyFont="1" applyFill="1" applyBorder="1" applyAlignment="1">
      <alignment horizontal="center" vertical="center" shrinkToFit="1"/>
    </xf>
    <xf numFmtId="4" fontId="18" fillId="15" borderId="22" xfId="0" applyNumberFormat="1" applyFont="1" applyFill="1" applyBorder="1" applyAlignment="1">
      <alignment horizontal="center" vertical="center" shrinkToFit="1"/>
    </xf>
    <xf numFmtId="4" fontId="26" fillId="15" borderId="22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4" fontId="25" fillId="0" borderId="22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wrapText="1"/>
    </xf>
    <xf numFmtId="0" fontId="21" fillId="0" borderId="0" xfId="18" applyFont="1" applyAlignment="1">
      <alignment horizontal="right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6"/>
  <sheetViews>
    <sheetView tabSelected="1" zoomScaleNormal="100" workbookViewId="0">
      <selection activeCell="K5" sqref="K5:M5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3" width="12.7109375" customWidth="1"/>
    <col min="14" max="14" width="0.5703125" customWidth="1"/>
    <col min="15" max="15" width="13.42578125" bestFit="1" customWidth="1"/>
    <col min="16" max="16" width="11.7109375" bestFit="1" customWidth="1"/>
    <col min="17" max="17" width="10" bestFit="1" customWidth="1"/>
  </cols>
  <sheetData>
    <row r="2" spans="1:15" ht="15.75" x14ac:dyDescent="0.25">
      <c r="K2" s="105"/>
      <c r="L2" s="113" t="s">
        <v>498</v>
      </c>
      <c r="M2" s="113"/>
    </row>
    <row r="3" spans="1:15" ht="15.75" x14ac:dyDescent="0.25">
      <c r="K3" s="113" t="s">
        <v>500</v>
      </c>
      <c r="L3" s="113"/>
      <c r="M3" s="113"/>
    </row>
    <row r="4" spans="1:15" ht="15.75" x14ac:dyDescent="0.25">
      <c r="K4" s="113" t="s">
        <v>501</v>
      </c>
      <c r="L4" s="113"/>
      <c r="M4" s="113"/>
    </row>
    <row r="5" spans="1:15" ht="15.75" x14ac:dyDescent="0.25">
      <c r="K5" s="113" t="s">
        <v>516</v>
      </c>
      <c r="L5" s="116"/>
      <c r="M5" s="116"/>
    </row>
    <row r="6" spans="1:15" ht="18.75" x14ac:dyDescent="0.3">
      <c r="K6" s="7"/>
      <c r="L6" s="114"/>
      <c r="M6" s="115"/>
    </row>
    <row r="7" spans="1:15" ht="18.75" customHeight="1" x14ac:dyDescent="0.25">
      <c r="B7" s="8"/>
      <c r="C7" s="9"/>
      <c r="D7" s="118" t="s">
        <v>499</v>
      </c>
      <c r="E7" s="118"/>
      <c r="F7" s="118"/>
      <c r="G7" s="118"/>
      <c r="H7" s="118"/>
      <c r="I7" s="118"/>
      <c r="J7" s="118"/>
      <c r="K7" s="118"/>
      <c r="L7" s="118"/>
      <c r="M7" s="118"/>
      <c r="N7" s="9"/>
    </row>
    <row r="8" spans="1:15" ht="18.75" customHeight="1" x14ac:dyDescent="0.25">
      <c r="B8" s="118" t="s">
        <v>336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9"/>
    </row>
    <row r="9" spans="1:15" ht="17.25" customHeight="1" x14ac:dyDescent="0.25">
      <c r="B9" s="118" t="s">
        <v>278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5" ht="15.75" hidden="1" x14ac:dyDescent="0.25">
      <c r="B10" s="8"/>
      <c r="C10" s="118" t="s">
        <v>279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9"/>
    </row>
    <row r="11" spans="1:15" ht="15.75" x14ac:dyDescent="0.25">
      <c r="D11" s="10"/>
      <c r="E11" s="10"/>
      <c r="F11" s="10"/>
      <c r="G11" s="10"/>
      <c r="H11" s="10"/>
      <c r="I11" s="10"/>
      <c r="J11" s="10"/>
      <c r="K11" s="82"/>
      <c r="L11" s="120" t="s">
        <v>502</v>
      </c>
      <c r="M11" s="116"/>
      <c r="N11" s="10"/>
      <c r="O11" s="10"/>
    </row>
    <row r="13" spans="1:15" s="13" customFormat="1" ht="20.25" customHeight="1" x14ac:dyDescent="0.3">
      <c r="A13" s="119" t="s">
        <v>67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5" ht="37.5" customHeight="1" x14ac:dyDescent="0.3">
      <c r="A14" s="117" t="s">
        <v>442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5" x14ac:dyDescent="0.2">
      <c r="B15" s="1"/>
      <c r="C15" s="1"/>
      <c r="D15" s="1"/>
      <c r="E15" s="4"/>
      <c r="F15" s="4"/>
      <c r="G15" s="4"/>
      <c r="H15" s="4"/>
      <c r="I15" s="4"/>
      <c r="J15" s="4"/>
      <c r="K15" s="2"/>
      <c r="L15" s="2"/>
      <c r="M15" s="2" t="s">
        <v>111</v>
      </c>
    </row>
    <row r="16" spans="1:15" ht="32.25" customHeight="1" x14ac:dyDescent="0.2">
      <c r="A16" s="121" t="s">
        <v>68</v>
      </c>
      <c r="B16" s="123" t="s">
        <v>69</v>
      </c>
      <c r="C16" s="123" t="s">
        <v>443</v>
      </c>
      <c r="D16" s="123" t="s">
        <v>0</v>
      </c>
      <c r="E16" s="5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83" t="s">
        <v>70</v>
      </c>
      <c r="K16" s="125" t="s">
        <v>183</v>
      </c>
      <c r="L16" s="126"/>
      <c r="M16" s="127"/>
    </row>
    <row r="17" spans="1:15" ht="32.25" customHeight="1" x14ac:dyDescent="0.2">
      <c r="A17" s="122"/>
      <c r="B17" s="124"/>
      <c r="C17" s="124"/>
      <c r="D17" s="124"/>
      <c r="E17" s="88"/>
      <c r="F17" s="88"/>
      <c r="G17" s="88"/>
      <c r="H17" s="88"/>
      <c r="I17" s="88"/>
      <c r="J17" s="88"/>
      <c r="K17" s="84" t="s">
        <v>444</v>
      </c>
      <c r="L17" s="84" t="s">
        <v>445</v>
      </c>
      <c r="M17" s="84" t="s">
        <v>446</v>
      </c>
    </row>
    <row r="18" spans="1:15" ht="32.25" customHeight="1" x14ac:dyDescent="0.2">
      <c r="A18" s="70">
        <v>1</v>
      </c>
      <c r="B18" s="72" t="s">
        <v>401</v>
      </c>
      <c r="C18" s="71"/>
      <c r="D18" s="93" t="s">
        <v>471</v>
      </c>
      <c r="E18" s="76"/>
      <c r="F18" s="76"/>
      <c r="G18" s="76"/>
      <c r="H18" s="76"/>
      <c r="I18" s="76"/>
      <c r="J18" s="76"/>
      <c r="K18" s="106">
        <f t="shared" ref="K18:M19" si="0">K19</f>
        <v>50000</v>
      </c>
      <c r="L18" s="94">
        <f t="shared" si="0"/>
        <v>50000</v>
      </c>
      <c r="M18" s="94">
        <f t="shared" si="0"/>
        <v>50000</v>
      </c>
    </row>
    <row r="19" spans="1:15" ht="32.25" customHeight="1" x14ac:dyDescent="0.2">
      <c r="A19" s="19" t="s">
        <v>166</v>
      </c>
      <c r="B19" s="74" t="s">
        <v>402</v>
      </c>
      <c r="C19" s="75"/>
      <c r="D19" s="21" t="s">
        <v>403</v>
      </c>
      <c r="E19" s="77"/>
      <c r="F19" s="77"/>
      <c r="G19" s="77"/>
      <c r="H19" s="77"/>
      <c r="I19" s="77"/>
      <c r="J19" s="77"/>
      <c r="K19" s="95">
        <f t="shared" si="0"/>
        <v>50000</v>
      </c>
      <c r="L19" s="95">
        <f t="shared" si="0"/>
        <v>50000</v>
      </c>
      <c r="M19" s="95">
        <f t="shared" si="0"/>
        <v>50000</v>
      </c>
    </row>
    <row r="20" spans="1:15" ht="32.25" customHeight="1" x14ac:dyDescent="0.2">
      <c r="A20" s="3"/>
      <c r="B20" s="73" t="s">
        <v>404</v>
      </c>
      <c r="C20" s="16" t="s">
        <v>64</v>
      </c>
      <c r="D20" s="16" t="s">
        <v>405</v>
      </c>
      <c r="E20" s="78"/>
      <c r="F20" s="78"/>
      <c r="G20" s="78"/>
      <c r="H20" s="78"/>
      <c r="I20" s="78"/>
      <c r="J20" s="78"/>
      <c r="K20" s="100">
        <v>50000</v>
      </c>
      <c r="L20" s="100">
        <v>50000</v>
      </c>
      <c r="M20" s="100">
        <v>50000</v>
      </c>
    </row>
    <row r="21" spans="1:15" ht="31.5" customHeight="1" outlineLevel="1" x14ac:dyDescent="0.2">
      <c r="A21" s="14" t="s">
        <v>334</v>
      </c>
      <c r="B21" s="15" t="s">
        <v>112</v>
      </c>
      <c r="C21" s="16"/>
      <c r="D21" s="17" t="s">
        <v>41</v>
      </c>
      <c r="E21" s="18"/>
      <c r="F21" s="18"/>
      <c r="G21" s="18"/>
      <c r="H21" s="18"/>
      <c r="I21" s="18"/>
      <c r="J21" s="18"/>
      <c r="K21" s="107">
        <f>K22</f>
        <v>12095234.940000001</v>
      </c>
      <c r="L21" s="85">
        <f>L22</f>
        <v>643122.21</v>
      </c>
      <c r="M21" s="85">
        <f>M22</f>
        <v>581336.49</v>
      </c>
    </row>
    <row r="22" spans="1:15" ht="28.5" customHeight="1" outlineLevel="1" x14ac:dyDescent="0.2">
      <c r="A22" s="19" t="s">
        <v>335</v>
      </c>
      <c r="B22" s="20" t="s">
        <v>71</v>
      </c>
      <c r="C22" s="21"/>
      <c r="D22" s="21" t="s">
        <v>72</v>
      </c>
      <c r="E22" s="18"/>
      <c r="F22" s="18"/>
      <c r="G22" s="18"/>
      <c r="H22" s="18"/>
      <c r="I22" s="18"/>
      <c r="J22" s="18"/>
      <c r="K22" s="86">
        <f>K25+K23+K24+K26+K27+K28+K29+K30</f>
        <v>12095234.940000001</v>
      </c>
      <c r="L22" s="86">
        <f>L25+L23+L24+L26+L27+L28+L29+L30</f>
        <v>643122.21</v>
      </c>
      <c r="M22" s="86">
        <f>M25+M23+M24+M26+M27+M28+M29+M30</f>
        <v>581336.49</v>
      </c>
    </row>
    <row r="23" spans="1:15" ht="28.5" customHeight="1" outlineLevel="1" x14ac:dyDescent="0.2">
      <c r="A23" s="19"/>
      <c r="B23" s="22" t="s">
        <v>203</v>
      </c>
      <c r="C23" s="16" t="s">
        <v>64</v>
      </c>
      <c r="D23" s="16" t="s">
        <v>204</v>
      </c>
      <c r="E23" s="18"/>
      <c r="F23" s="18"/>
      <c r="G23" s="18"/>
      <c r="H23" s="18"/>
      <c r="I23" s="18"/>
      <c r="J23" s="18"/>
      <c r="K23" s="99">
        <v>825000</v>
      </c>
      <c r="L23" s="99">
        <v>390995</v>
      </c>
      <c r="M23" s="99">
        <v>328993</v>
      </c>
    </row>
    <row r="24" spans="1:15" ht="28.5" customHeight="1" outlineLevel="1" x14ac:dyDescent="0.2">
      <c r="A24" s="19"/>
      <c r="B24" s="22" t="s">
        <v>203</v>
      </c>
      <c r="C24" s="16" t="s">
        <v>65</v>
      </c>
      <c r="D24" s="16" t="s">
        <v>204</v>
      </c>
      <c r="E24" s="18"/>
      <c r="F24" s="18"/>
      <c r="G24" s="18"/>
      <c r="H24" s="18"/>
      <c r="I24" s="18"/>
      <c r="J24" s="18"/>
      <c r="K24" s="99">
        <v>930000</v>
      </c>
      <c r="L24" s="99">
        <v>150000</v>
      </c>
      <c r="M24" s="99">
        <v>150000</v>
      </c>
    </row>
    <row r="25" spans="1:15" ht="28.5" customHeight="1" outlineLevel="1" x14ac:dyDescent="0.2">
      <c r="A25" s="19"/>
      <c r="B25" s="22" t="s">
        <v>205</v>
      </c>
      <c r="C25" s="16" t="s">
        <v>64</v>
      </c>
      <c r="D25" s="16" t="s">
        <v>206</v>
      </c>
      <c r="E25" s="18"/>
      <c r="F25" s="18"/>
      <c r="G25" s="18"/>
      <c r="H25" s="18"/>
      <c r="I25" s="18"/>
      <c r="J25" s="18"/>
      <c r="K25" s="99">
        <v>7870663.3200000003</v>
      </c>
      <c r="L25" s="99">
        <v>0</v>
      </c>
      <c r="M25" s="99">
        <v>0</v>
      </c>
      <c r="O25" s="23"/>
    </row>
    <row r="26" spans="1:15" ht="28.5" customHeight="1" outlineLevel="1" x14ac:dyDescent="0.2">
      <c r="A26" s="19"/>
      <c r="B26" s="22" t="s">
        <v>205</v>
      </c>
      <c r="C26" s="16" t="s">
        <v>65</v>
      </c>
      <c r="D26" s="16" t="s">
        <v>206</v>
      </c>
      <c r="E26" s="18"/>
      <c r="F26" s="18"/>
      <c r="G26" s="18"/>
      <c r="H26" s="18"/>
      <c r="I26" s="18"/>
      <c r="J26" s="18"/>
      <c r="K26" s="99">
        <v>1125000</v>
      </c>
      <c r="L26" s="99">
        <v>0</v>
      </c>
      <c r="M26" s="99">
        <v>0</v>
      </c>
      <c r="O26" s="23"/>
    </row>
    <row r="27" spans="1:15" ht="28.5" customHeight="1" outlineLevel="1" x14ac:dyDescent="0.2">
      <c r="A27" s="19"/>
      <c r="B27" s="22" t="s">
        <v>452</v>
      </c>
      <c r="C27" s="16" t="s">
        <v>64</v>
      </c>
      <c r="D27" s="16" t="s">
        <v>453</v>
      </c>
      <c r="E27" s="24"/>
      <c r="F27" s="18"/>
      <c r="G27" s="18"/>
      <c r="H27" s="18"/>
      <c r="I27" s="18"/>
      <c r="J27" s="18"/>
      <c r="K27" s="97">
        <v>112589.47</v>
      </c>
      <c r="L27" s="97">
        <v>99063.21</v>
      </c>
      <c r="M27" s="97">
        <v>99273.49</v>
      </c>
    </row>
    <row r="28" spans="1:15" ht="33" customHeight="1" outlineLevel="1" x14ac:dyDescent="0.2">
      <c r="A28" s="19"/>
      <c r="B28" s="22" t="s">
        <v>454</v>
      </c>
      <c r="C28" s="16" t="s">
        <v>64</v>
      </c>
      <c r="D28" s="16" t="s">
        <v>455</v>
      </c>
      <c r="E28" s="24"/>
      <c r="F28" s="18"/>
      <c r="G28" s="18"/>
      <c r="H28" s="18"/>
      <c r="I28" s="18"/>
      <c r="J28" s="18"/>
      <c r="K28" s="97">
        <v>3482.15</v>
      </c>
      <c r="L28" s="97">
        <v>3064</v>
      </c>
      <c r="M28" s="97">
        <v>3070</v>
      </c>
    </row>
    <row r="29" spans="1:15" ht="42" customHeight="1" outlineLevel="1" x14ac:dyDescent="0.2">
      <c r="A29" s="19"/>
      <c r="B29" s="22" t="s">
        <v>456</v>
      </c>
      <c r="C29" s="16" t="s">
        <v>64</v>
      </c>
      <c r="D29" s="16" t="s">
        <v>457</v>
      </c>
      <c r="E29" s="24"/>
      <c r="F29" s="18"/>
      <c r="G29" s="18"/>
      <c r="H29" s="18"/>
      <c r="I29" s="18"/>
      <c r="J29" s="18"/>
      <c r="K29" s="97">
        <v>1191645</v>
      </c>
      <c r="L29" s="97">
        <v>0</v>
      </c>
      <c r="M29" s="97">
        <v>0</v>
      </c>
    </row>
    <row r="30" spans="1:15" ht="41.25" customHeight="1" outlineLevel="1" x14ac:dyDescent="0.2">
      <c r="A30" s="19"/>
      <c r="B30" s="22" t="s">
        <v>458</v>
      </c>
      <c r="C30" s="16" t="s">
        <v>64</v>
      </c>
      <c r="D30" s="16" t="s">
        <v>459</v>
      </c>
      <c r="E30" s="24"/>
      <c r="F30" s="18"/>
      <c r="G30" s="18"/>
      <c r="H30" s="18"/>
      <c r="I30" s="18"/>
      <c r="J30" s="18"/>
      <c r="K30" s="97">
        <v>36855</v>
      </c>
      <c r="L30" s="97">
        <v>0</v>
      </c>
      <c r="M30" s="97">
        <v>0</v>
      </c>
    </row>
    <row r="31" spans="1:15" ht="29.25" customHeight="1" outlineLevel="1" x14ac:dyDescent="0.2">
      <c r="A31" s="14" t="s">
        <v>326</v>
      </c>
      <c r="B31" s="25" t="s">
        <v>338</v>
      </c>
      <c r="C31" s="16"/>
      <c r="D31" s="17" t="s">
        <v>339</v>
      </c>
      <c r="E31" s="26"/>
      <c r="F31" s="27"/>
      <c r="G31" s="27"/>
      <c r="H31" s="27"/>
      <c r="I31" s="27"/>
      <c r="J31" s="27"/>
      <c r="K31" s="108">
        <f t="shared" ref="K31:M32" si="1">K32</f>
        <v>50000</v>
      </c>
      <c r="L31" s="79">
        <f t="shared" si="1"/>
        <v>0</v>
      </c>
      <c r="M31" s="79">
        <f t="shared" si="1"/>
        <v>0</v>
      </c>
    </row>
    <row r="32" spans="1:15" ht="29.25" customHeight="1" outlineLevel="1" x14ac:dyDescent="0.2">
      <c r="A32" s="19" t="s">
        <v>329</v>
      </c>
      <c r="B32" s="28" t="s">
        <v>340</v>
      </c>
      <c r="C32" s="21"/>
      <c r="D32" s="21" t="s">
        <v>341</v>
      </c>
      <c r="E32" s="29"/>
      <c r="F32" s="30"/>
      <c r="G32" s="30"/>
      <c r="H32" s="30"/>
      <c r="I32" s="30"/>
      <c r="J32" s="30"/>
      <c r="K32" s="80">
        <f t="shared" si="1"/>
        <v>50000</v>
      </c>
      <c r="L32" s="80">
        <f t="shared" si="1"/>
        <v>0</v>
      </c>
      <c r="M32" s="80">
        <f t="shared" si="1"/>
        <v>0</v>
      </c>
    </row>
    <row r="33" spans="1:17" ht="29.25" customHeight="1" outlineLevel="1" x14ac:dyDescent="0.2">
      <c r="A33" s="31"/>
      <c r="B33" s="32" t="s">
        <v>342</v>
      </c>
      <c r="C33" s="16" t="s">
        <v>64</v>
      </c>
      <c r="D33" s="16" t="s">
        <v>343</v>
      </c>
      <c r="E33" s="24"/>
      <c r="F33" s="18"/>
      <c r="G33" s="18"/>
      <c r="H33" s="18"/>
      <c r="I33" s="18"/>
      <c r="J33" s="18"/>
      <c r="K33" s="97">
        <v>50000</v>
      </c>
      <c r="L33" s="97">
        <v>0</v>
      </c>
      <c r="M33" s="97">
        <v>0</v>
      </c>
    </row>
    <row r="34" spans="1:17" ht="29.25" customHeight="1" outlineLevel="1" x14ac:dyDescent="0.2">
      <c r="A34" s="14" t="s">
        <v>187</v>
      </c>
      <c r="B34" s="25" t="s">
        <v>327</v>
      </c>
      <c r="C34" s="17"/>
      <c r="D34" s="17" t="s">
        <v>328</v>
      </c>
      <c r="E34" s="26"/>
      <c r="F34" s="27"/>
      <c r="G34" s="27"/>
      <c r="H34" s="27"/>
      <c r="I34" s="27"/>
      <c r="J34" s="27"/>
      <c r="K34" s="108">
        <f t="shared" ref="K34:M35" si="2">K35</f>
        <v>200000</v>
      </c>
      <c r="L34" s="79">
        <f t="shared" si="2"/>
        <v>200000</v>
      </c>
      <c r="M34" s="79">
        <f t="shared" si="2"/>
        <v>200000</v>
      </c>
    </row>
    <row r="35" spans="1:17" ht="29.25" customHeight="1" outlineLevel="1" x14ac:dyDescent="0.2">
      <c r="A35" s="19" t="s">
        <v>167</v>
      </c>
      <c r="B35" s="20" t="s">
        <v>330</v>
      </c>
      <c r="C35" s="21"/>
      <c r="D35" s="21" t="s">
        <v>331</v>
      </c>
      <c r="E35" s="29"/>
      <c r="F35" s="30"/>
      <c r="G35" s="30"/>
      <c r="H35" s="30"/>
      <c r="I35" s="30"/>
      <c r="J35" s="30"/>
      <c r="K35" s="80">
        <f t="shared" si="2"/>
        <v>200000</v>
      </c>
      <c r="L35" s="80">
        <f t="shared" si="2"/>
        <v>200000</v>
      </c>
      <c r="M35" s="80">
        <f t="shared" si="2"/>
        <v>200000</v>
      </c>
    </row>
    <row r="36" spans="1:17" ht="29.25" customHeight="1" outlineLevel="1" x14ac:dyDescent="0.2">
      <c r="A36" s="31"/>
      <c r="B36" s="32" t="s">
        <v>333</v>
      </c>
      <c r="C36" s="16" t="s">
        <v>64</v>
      </c>
      <c r="D36" s="16" t="s">
        <v>332</v>
      </c>
      <c r="E36" s="24"/>
      <c r="F36" s="18"/>
      <c r="G36" s="18"/>
      <c r="H36" s="18"/>
      <c r="I36" s="18"/>
      <c r="J36" s="18"/>
      <c r="K36" s="97">
        <v>200000</v>
      </c>
      <c r="L36" s="97">
        <v>200000</v>
      </c>
      <c r="M36" s="97">
        <v>200000</v>
      </c>
    </row>
    <row r="37" spans="1:17" ht="44.25" customHeight="1" outlineLevel="1" x14ac:dyDescent="0.2">
      <c r="A37" s="14" t="s">
        <v>188</v>
      </c>
      <c r="B37" s="25" t="s">
        <v>118</v>
      </c>
      <c r="C37" s="17"/>
      <c r="D37" s="17" t="s">
        <v>113</v>
      </c>
      <c r="E37" s="89" t="e">
        <f>E38</f>
        <v>#REF!</v>
      </c>
      <c r="F37" s="66"/>
      <c r="G37" s="66"/>
      <c r="H37" s="66"/>
      <c r="I37" s="66"/>
      <c r="J37" s="66"/>
      <c r="K37" s="108">
        <f t="shared" ref="K37:M38" si="3">K38</f>
        <v>1513000</v>
      </c>
      <c r="L37" s="79">
        <f t="shared" si="3"/>
        <v>500000</v>
      </c>
      <c r="M37" s="79">
        <f t="shared" si="3"/>
        <v>500000</v>
      </c>
    </row>
    <row r="38" spans="1:17" ht="39.75" customHeight="1" outlineLevel="1" x14ac:dyDescent="0.2">
      <c r="A38" s="19" t="s">
        <v>207</v>
      </c>
      <c r="B38" s="28" t="s">
        <v>114</v>
      </c>
      <c r="C38" s="21"/>
      <c r="D38" s="21" t="s">
        <v>115</v>
      </c>
      <c r="E38" s="90" t="e">
        <f>E39+#REF!</f>
        <v>#REF!</v>
      </c>
      <c r="F38" s="66"/>
      <c r="G38" s="66"/>
      <c r="H38" s="66"/>
      <c r="I38" s="66"/>
      <c r="J38" s="66"/>
      <c r="K38" s="96">
        <f t="shared" si="3"/>
        <v>1513000</v>
      </c>
      <c r="L38" s="96">
        <f t="shared" si="3"/>
        <v>500000</v>
      </c>
      <c r="M38" s="96">
        <f t="shared" si="3"/>
        <v>500000</v>
      </c>
    </row>
    <row r="39" spans="1:17" ht="39.75" customHeight="1" outlineLevel="1" x14ac:dyDescent="0.2">
      <c r="A39" s="67"/>
      <c r="B39" s="22" t="s">
        <v>116</v>
      </c>
      <c r="C39" s="16" t="s">
        <v>64</v>
      </c>
      <c r="D39" s="16" t="s">
        <v>117</v>
      </c>
      <c r="E39" s="91">
        <v>1912.51</v>
      </c>
      <c r="F39" s="66"/>
      <c r="G39" s="66"/>
      <c r="H39" s="66"/>
      <c r="I39" s="66"/>
      <c r="J39" s="66"/>
      <c r="K39" s="98">
        <v>1513000</v>
      </c>
      <c r="L39" s="98">
        <v>500000</v>
      </c>
      <c r="M39" s="98">
        <v>500000</v>
      </c>
    </row>
    <row r="40" spans="1:17" ht="32.25" customHeight="1" outlineLevel="1" x14ac:dyDescent="0.2">
      <c r="A40" s="14" t="s">
        <v>189</v>
      </c>
      <c r="B40" s="15" t="s">
        <v>119</v>
      </c>
      <c r="C40" s="17"/>
      <c r="D40" s="17" t="s">
        <v>7</v>
      </c>
      <c r="E40" s="18"/>
      <c r="F40" s="18"/>
      <c r="G40" s="18"/>
      <c r="H40" s="18"/>
      <c r="I40" s="18"/>
      <c r="J40" s="18"/>
      <c r="K40" s="107">
        <f>K41</f>
        <v>41912277</v>
      </c>
      <c r="L40" s="85">
        <f>L41</f>
        <v>10963230</v>
      </c>
      <c r="M40" s="85">
        <f>M41</f>
        <v>8398171</v>
      </c>
    </row>
    <row r="41" spans="1:17" ht="32.25" customHeight="1" outlineLevel="1" x14ac:dyDescent="0.2">
      <c r="A41" s="19" t="s">
        <v>351</v>
      </c>
      <c r="B41" s="28" t="s">
        <v>73</v>
      </c>
      <c r="C41" s="21"/>
      <c r="D41" s="21" t="s">
        <v>74</v>
      </c>
      <c r="E41" s="18"/>
      <c r="F41" s="18"/>
      <c r="G41" s="18"/>
      <c r="H41" s="18"/>
      <c r="I41" s="18"/>
      <c r="J41" s="18"/>
      <c r="K41" s="86">
        <f>K42</f>
        <v>41912277</v>
      </c>
      <c r="L41" s="86">
        <f t="shared" ref="L41:M41" si="4">L42</f>
        <v>10963230</v>
      </c>
      <c r="M41" s="86">
        <f t="shared" si="4"/>
        <v>8398171</v>
      </c>
    </row>
    <row r="42" spans="1:17" ht="21" customHeight="1" outlineLevel="1" x14ac:dyDescent="0.2">
      <c r="A42" s="31"/>
      <c r="B42" s="22" t="s">
        <v>75</v>
      </c>
      <c r="C42" s="16" t="s">
        <v>64</v>
      </c>
      <c r="D42" s="16" t="s">
        <v>8</v>
      </c>
      <c r="E42" s="18"/>
      <c r="F42" s="18"/>
      <c r="G42" s="18"/>
      <c r="H42" s="18"/>
      <c r="I42" s="18"/>
      <c r="J42" s="18"/>
      <c r="K42" s="99">
        <v>41912277</v>
      </c>
      <c r="L42" s="99">
        <v>10963230</v>
      </c>
      <c r="M42" s="99">
        <v>8398171</v>
      </c>
      <c r="O42" s="23"/>
      <c r="P42" s="23"/>
      <c r="Q42" s="33"/>
    </row>
    <row r="43" spans="1:17" ht="40.5" customHeight="1" outlineLevel="1" x14ac:dyDescent="0.2">
      <c r="A43" s="14" t="s">
        <v>190</v>
      </c>
      <c r="B43" s="34" t="s">
        <v>120</v>
      </c>
      <c r="C43" s="17"/>
      <c r="D43" s="17" t="s">
        <v>9</v>
      </c>
      <c r="E43" s="18"/>
      <c r="F43" s="18"/>
      <c r="G43" s="18"/>
      <c r="H43" s="18"/>
      <c r="I43" s="18"/>
      <c r="J43" s="18"/>
      <c r="K43" s="107">
        <f>K52+K44</f>
        <v>58705845.280000001</v>
      </c>
      <c r="L43" s="85">
        <f>L52+L44</f>
        <v>370000</v>
      </c>
      <c r="M43" s="85">
        <f>M52+M44</f>
        <v>370000</v>
      </c>
      <c r="Q43" s="35"/>
    </row>
    <row r="44" spans="1:17" ht="28.5" customHeight="1" outlineLevel="1" x14ac:dyDescent="0.2">
      <c r="A44" s="31" t="s">
        <v>76</v>
      </c>
      <c r="B44" s="36" t="s">
        <v>121</v>
      </c>
      <c r="C44" s="16"/>
      <c r="D44" s="16" t="s">
        <v>10</v>
      </c>
      <c r="E44" s="18"/>
      <c r="F44" s="18"/>
      <c r="G44" s="18"/>
      <c r="H44" s="18"/>
      <c r="I44" s="18"/>
      <c r="J44" s="18"/>
      <c r="K44" s="81">
        <f>K45+K50</f>
        <v>56963539.450000003</v>
      </c>
      <c r="L44" s="81">
        <f>L45+L50</f>
        <v>370000</v>
      </c>
      <c r="M44" s="81">
        <f>M45+M50</f>
        <v>370000</v>
      </c>
    </row>
    <row r="45" spans="1:17" ht="33" customHeight="1" outlineLevel="1" x14ac:dyDescent="0.2">
      <c r="A45" s="19" t="s">
        <v>406</v>
      </c>
      <c r="B45" s="37" t="s">
        <v>77</v>
      </c>
      <c r="C45" s="21"/>
      <c r="D45" s="21" t="s">
        <v>78</v>
      </c>
      <c r="E45" s="18"/>
      <c r="F45" s="18"/>
      <c r="G45" s="18"/>
      <c r="H45" s="18"/>
      <c r="I45" s="18"/>
      <c r="J45" s="18"/>
      <c r="K45" s="86">
        <f>K47+K46+K48+K49</f>
        <v>50252033</v>
      </c>
      <c r="L45" s="86">
        <f t="shared" ref="L45:M45" si="5">L47+L46+L48+L49</f>
        <v>370000</v>
      </c>
      <c r="M45" s="86">
        <f t="shared" si="5"/>
        <v>370000</v>
      </c>
    </row>
    <row r="46" spans="1:17" ht="33" customHeight="1" outlineLevel="1" x14ac:dyDescent="0.2">
      <c r="A46" s="19"/>
      <c r="B46" s="36" t="s">
        <v>507</v>
      </c>
      <c r="C46" s="16" t="s">
        <v>64</v>
      </c>
      <c r="D46" s="16" t="s">
        <v>47</v>
      </c>
      <c r="E46" s="18"/>
      <c r="F46" s="18"/>
      <c r="G46" s="18"/>
      <c r="H46" s="18"/>
      <c r="I46" s="18"/>
      <c r="J46" s="18"/>
      <c r="K46" s="99">
        <v>28987763</v>
      </c>
      <c r="L46" s="99">
        <v>0</v>
      </c>
      <c r="M46" s="99">
        <v>0</v>
      </c>
      <c r="O46" s="38"/>
    </row>
    <row r="47" spans="1:17" ht="28.5" customHeight="1" outlineLevel="1" x14ac:dyDescent="0.2">
      <c r="A47" s="14"/>
      <c r="B47" s="32" t="s">
        <v>122</v>
      </c>
      <c r="C47" s="16" t="s">
        <v>64</v>
      </c>
      <c r="D47" s="16" t="s">
        <v>110</v>
      </c>
      <c r="E47" s="18"/>
      <c r="F47" s="18"/>
      <c r="G47" s="18"/>
      <c r="H47" s="18"/>
      <c r="I47" s="18"/>
      <c r="J47" s="18"/>
      <c r="K47" s="99">
        <v>370000</v>
      </c>
      <c r="L47" s="99">
        <v>370000</v>
      </c>
      <c r="M47" s="99">
        <v>370000</v>
      </c>
    </row>
    <row r="48" spans="1:17" ht="47.25" customHeight="1" outlineLevel="1" x14ac:dyDescent="0.2">
      <c r="A48" s="14"/>
      <c r="B48" s="32" t="s">
        <v>302</v>
      </c>
      <c r="C48" s="16" t="s">
        <v>64</v>
      </c>
      <c r="D48" s="16" t="s">
        <v>301</v>
      </c>
      <c r="E48" s="18"/>
      <c r="F48" s="18"/>
      <c r="G48" s="18"/>
      <c r="H48" s="18"/>
      <c r="I48" s="18"/>
      <c r="J48" s="18"/>
      <c r="K48" s="99">
        <v>20267441.899999999</v>
      </c>
      <c r="L48" s="99">
        <v>0</v>
      </c>
      <c r="M48" s="99">
        <v>0</v>
      </c>
    </row>
    <row r="49" spans="1:15" ht="47.25" customHeight="1" outlineLevel="1" x14ac:dyDescent="0.2">
      <c r="A49" s="14"/>
      <c r="B49" s="32" t="s">
        <v>303</v>
      </c>
      <c r="C49" s="16" t="s">
        <v>64</v>
      </c>
      <c r="D49" s="16" t="s">
        <v>304</v>
      </c>
      <c r="E49" s="18"/>
      <c r="F49" s="18"/>
      <c r="G49" s="18"/>
      <c r="H49" s="18"/>
      <c r="I49" s="18"/>
      <c r="J49" s="18"/>
      <c r="K49" s="99">
        <v>626828.1</v>
      </c>
      <c r="L49" s="99">
        <v>0</v>
      </c>
      <c r="M49" s="99">
        <v>0</v>
      </c>
    </row>
    <row r="50" spans="1:15" ht="28.5" customHeight="1" outlineLevel="1" x14ac:dyDescent="0.2">
      <c r="A50" s="19" t="s">
        <v>407</v>
      </c>
      <c r="B50" s="20" t="s">
        <v>296</v>
      </c>
      <c r="C50" s="21" t="s">
        <v>297</v>
      </c>
      <c r="D50" s="21" t="s">
        <v>298</v>
      </c>
      <c r="E50" s="30"/>
      <c r="F50" s="30"/>
      <c r="G50" s="30"/>
      <c r="H50" s="30"/>
      <c r="I50" s="30"/>
      <c r="J50" s="30"/>
      <c r="K50" s="86">
        <f>K51</f>
        <v>6711506.4500000002</v>
      </c>
      <c r="L50" s="86">
        <f>L51</f>
        <v>0</v>
      </c>
      <c r="M50" s="86">
        <f>M51</f>
        <v>0</v>
      </c>
    </row>
    <row r="51" spans="1:15" ht="28.5" customHeight="1" outlineLevel="1" x14ac:dyDescent="0.2">
      <c r="A51" s="14"/>
      <c r="B51" s="32" t="s">
        <v>192</v>
      </c>
      <c r="C51" s="16" t="s">
        <v>64</v>
      </c>
      <c r="D51" s="16" t="s">
        <v>305</v>
      </c>
      <c r="E51" s="18"/>
      <c r="F51" s="18"/>
      <c r="G51" s="18"/>
      <c r="H51" s="18"/>
      <c r="I51" s="18"/>
      <c r="J51" s="18"/>
      <c r="K51" s="99">
        <v>6711506.4500000002</v>
      </c>
      <c r="L51" s="99">
        <v>0</v>
      </c>
      <c r="M51" s="99">
        <v>0</v>
      </c>
      <c r="O51" s="23"/>
    </row>
    <row r="52" spans="1:15" ht="45" customHeight="1" outlineLevel="1" x14ac:dyDescent="0.2">
      <c r="A52" s="31" t="s">
        <v>168</v>
      </c>
      <c r="B52" s="36" t="s">
        <v>123</v>
      </c>
      <c r="C52" s="16"/>
      <c r="D52" s="16" t="s">
        <v>48</v>
      </c>
      <c r="E52" s="18"/>
      <c r="F52" s="18"/>
      <c r="G52" s="18"/>
      <c r="H52" s="18"/>
      <c r="I52" s="18"/>
      <c r="J52" s="18"/>
      <c r="K52" s="81">
        <f>K54+K53</f>
        <v>1742305.8299999998</v>
      </c>
      <c r="L52" s="81">
        <f>L54+L53</f>
        <v>0</v>
      </c>
      <c r="M52" s="81">
        <f>M54+M53</f>
        <v>0</v>
      </c>
    </row>
    <row r="53" spans="1:15" ht="33" customHeight="1" outlineLevel="1" x14ac:dyDescent="0.2">
      <c r="A53" s="31"/>
      <c r="B53" s="36" t="s">
        <v>193</v>
      </c>
      <c r="C53" s="16" t="s">
        <v>64</v>
      </c>
      <c r="D53" s="16" t="s">
        <v>194</v>
      </c>
      <c r="E53" s="18"/>
      <c r="F53" s="18"/>
      <c r="G53" s="18"/>
      <c r="H53" s="18"/>
      <c r="I53" s="18"/>
      <c r="J53" s="18"/>
      <c r="K53" s="99">
        <v>1690036.66</v>
      </c>
      <c r="L53" s="99">
        <v>0</v>
      </c>
      <c r="M53" s="99">
        <v>0</v>
      </c>
    </row>
    <row r="54" spans="1:15" ht="23.25" customHeight="1" outlineLevel="1" x14ac:dyDescent="0.2">
      <c r="A54" s="39"/>
      <c r="B54" s="36" t="s">
        <v>124</v>
      </c>
      <c r="C54" s="16" t="s">
        <v>64</v>
      </c>
      <c r="D54" s="16" t="s">
        <v>125</v>
      </c>
      <c r="E54" s="18"/>
      <c r="F54" s="18"/>
      <c r="G54" s="18"/>
      <c r="H54" s="18"/>
      <c r="I54" s="18"/>
      <c r="J54" s="18"/>
      <c r="K54" s="99">
        <v>52269.17</v>
      </c>
      <c r="L54" s="99">
        <v>0</v>
      </c>
      <c r="M54" s="99">
        <v>0</v>
      </c>
    </row>
    <row r="55" spans="1:15" ht="33" customHeight="1" outlineLevel="1" x14ac:dyDescent="0.2">
      <c r="A55" s="14" t="s">
        <v>191</v>
      </c>
      <c r="B55" s="25" t="s">
        <v>126</v>
      </c>
      <c r="C55" s="17"/>
      <c r="D55" s="17" t="s">
        <v>5</v>
      </c>
      <c r="E55" s="18"/>
      <c r="F55" s="18"/>
      <c r="G55" s="18"/>
      <c r="H55" s="18"/>
      <c r="I55" s="18"/>
      <c r="J55" s="18"/>
      <c r="K55" s="107">
        <f>K58+K56</f>
        <v>11603160</v>
      </c>
      <c r="L55" s="85">
        <f>L58+L56</f>
        <v>9935690</v>
      </c>
      <c r="M55" s="85">
        <f>M58+M56</f>
        <v>9935690</v>
      </c>
    </row>
    <row r="56" spans="1:15" ht="18" customHeight="1" outlineLevel="1" x14ac:dyDescent="0.2">
      <c r="A56" s="31" t="s">
        <v>169</v>
      </c>
      <c r="B56" s="32" t="s">
        <v>392</v>
      </c>
      <c r="C56" s="16"/>
      <c r="D56" s="16" t="s">
        <v>128</v>
      </c>
      <c r="E56" s="66"/>
      <c r="F56" s="66"/>
      <c r="G56" s="66"/>
      <c r="H56" s="66"/>
      <c r="I56" s="66"/>
      <c r="J56" s="66"/>
      <c r="K56" s="81">
        <f>K57</f>
        <v>7453940</v>
      </c>
      <c r="L56" s="81">
        <f>L57</f>
        <v>5786470</v>
      </c>
      <c r="M56" s="81">
        <f>M57</f>
        <v>5786470</v>
      </c>
    </row>
    <row r="57" spans="1:15" ht="33" customHeight="1" outlineLevel="1" x14ac:dyDescent="0.2">
      <c r="A57" s="14"/>
      <c r="B57" s="32" t="s">
        <v>129</v>
      </c>
      <c r="C57" s="16" t="s">
        <v>64</v>
      </c>
      <c r="D57" s="16" t="s">
        <v>130</v>
      </c>
      <c r="E57" s="66"/>
      <c r="F57" s="66"/>
      <c r="G57" s="66"/>
      <c r="H57" s="66"/>
      <c r="I57" s="66"/>
      <c r="J57" s="66"/>
      <c r="K57" s="99">
        <v>7453940</v>
      </c>
      <c r="L57" s="99">
        <v>5786470</v>
      </c>
      <c r="M57" s="99">
        <v>5786470</v>
      </c>
      <c r="O57" s="38"/>
    </row>
    <row r="58" spans="1:15" ht="29.85" customHeight="1" outlineLevel="1" x14ac:dyDescent="0.2">
      <c r="A58" s="31" t="s">
        <v>170</v>
      </c>
      <c r="B58" s="22" t="s">
        <v>127</v>
      </c>
      <c r="C58" s="16"/>
      <c r="D58" s="16" t="s">
        <v>57</v>
      </c>
      <c r="E58" s="18"/>
      <c r="F58" s="18"/>
      <c r="G58" s="18"/>
      <c r="H58" s="18"/>
      <c r="I58" s="18"/>
      <c r="J58" s="18"/>
      <c r="K58" s="81">
        <f>K59</f>
        <v>4149220</v>
      </c>
      <c r="L58" s="81">
        <f>L59</f>
        <v>4149220</v>
      </c>
      <c r="M58" s="81">
        <f>M59</f>
        <v>4149220</v>
      </c>
    </row>
    <row r="59" spans="1:15" ht="27.75" customHeight="1" outlineLevel="1" x14ac:dyDescent="0.2">
      <c r="A59" s="31"/>
      <c r="B59" s="22" t="s">
        <v>2</v>
      </c>
      <c r="C59" s="16" t="s">
        <v>64</v>
      </c>
      <c r="D59" s="16" t="s">
        <v>58</v>
      </c>
      <c r="E59" s="18"/>
      <c r="F59" s="18"/>
      <c r="G59" s="18"/>
      <c r="H59" s="18"/>
      <c r="I59" s="18"/>
      <c r="J59" s="18"/>
      <c r="K59" s="99">
        <v>4149220</v>
      </c>
      <c r="L59" s="99">
        <v>4149220</v>
      </c>
      <c r="M59" s="99">
        <v>4149220</v>
      </c>
    </row>
    <row r="60" spans="1:15" ht="36" customHeight="1" outlineLevel="1" x14ac:dyDescent="0.2">
      <c r="A60" s="14" t="s">
        <v>171</v>
      </c>
      <c r="B60" s="34" t="s">
        <v>131</v>
      </c>
      <c r="C60" s="17"/>
      <c r="D60" s="17" t="s">
        <v>27</v>
      </c>
      <c r="E60" s="18"/>
      <c r="F60" s="18"/>
      <c r="G60" s="18"/>
      <c r="H60" s="18"/>
      <c r="I60" s="18"/>
      <c r="J60" s="18"/>
      <c r="K60" s="107">
        <f>K61+K78+K87+K107+K100+K104</f>
        <v>174211490.15000001</v>
      </c>
      <c r="L60" s="107">
        <f t="shared" ref="L60:M60" si="6">L61+L78+L87+L107+L100+L104</f>
        <v>117363771.73999999</v>
      </c>
      <c r="M60" s="107">
        <f t="shared" si="6"/>
        <v>64698180</v>
      </c>
    </row>
    <row r="61" spans="1:15" ht="27.75" customHeight="1" outlineLevel="1" x14ac:dyDescent="0.2">
      <c r="A61" s="31" t="s">
        <v>80</v>
      </c>
      <c r="B61" s="32" t="s">
        <v>33</v>
      </c>
      <c r="C61" s="16"/>
      <c r="D61" s="16" t="s">
        <v>81</v>
      </c>
      <c r="E61" s="18"/>
      <c r="F61" s="18"/>
      <c r="G61" s="18"/>
      <c r="H61" s="18"/>
      <c r="I61" s="18"/>
      <c r="J61" s="18"/>
      <c r="K61" s="109">
        <f>K62+K69+K67+K76</f>
        <v>105392447.73</v>
      </c>
      <c r="L61" s="81">
        <f>L62+L69+L67+L76</f>
        <v>51619055.739999995</v>
      </c>
      <c r="M61" s="81">
        <f>M62+M69+M67+M76</f>
        <v>24738464</v>
      </c>
    </row>
    <row r="62" spans="1:15" ht="21.75" customHeight="1" outlineLevel="1" x14ac:dyDescent="0.2">
      <c r="A62" s="19" t="s">
        <v>239</v>
      </c>
      <c r="B62" s="37" t="s">
        <v>82</v>
      </c>
      <c r="C62" s="21"/>
      <c r="D62" s="21" t="s">
        <v>83</v>
      </c>
      <c r="E62" s="18"/>
      <c r="F62" s="18"/>
      <c r="G62" s="18"/>
      <c r="H62" s="18"/>
      <c r="I62" s="18"/>
      <c r="J62" s="18"/>
      <c r="K62" s="86">
        <f>K63+K64+K65+K66</f>
        <v>25182964</v>
      </c>
      <c r="L62" s="86">
        <f t="shared" ref="L62:M62" si="7">L63+L64+L65+L66</f>
        <v>24516964</v>
      </c>
      <c r="M62" s="86">
        <f t="shared" si="7"/>
        <v>24516964</v>
      </c>
    </row>
    <row r="63" spans="1:15" ht="27.75" customHeight="1" outlineLevel="1" x14ac:dyDescent="0.2">
      <c r="A63" s="31"/>
      <c r="B63" s="32" t="s">
        <v>34</v>
      </c>
      <c r="C63" s="16" t="s">
        <v>66</v>
      </c>
      <c r="D63" s="16" t="s">
        <v>35</v>
      </c>
      <c r="E63" s="18"/>
      <c r="F63" s="18"/>
      <c r="G63" s="18"/>
      <c r="H63" s="18"/>
      <c r="I63" s="18"/>
      <c r="J63" s="18"/>
      <c r="K63" s="99">
        <v>9154000</v>
      </c>
      <c r="L63" s="99">
        <v>9154000</v>
      </c>
      <c r="M63" s="99">
        <v>9154000</v>
      </c>
    </row>
    <row r="64" spans="1:15" ht="27.75" customHeight="1" outlineLevel="1" x14ac:dyDescent="0.2">
      <c r="A64" s="31"/>
      <c r="B64" s="32" t="s">
        <v>132</v>
      </c>
      <c r="C64" s="16" t="s">
        <v>66</v>
      </c>
      <c r="D64" s="16" t="s">
        <v>133</v>
      </c>
      <c r="E64" s="18"/>
      <c r="F64" s="18"/>
      <c r="G64" s="18"/>
      <c r="H64" s="18"/>
      <c r="I64" s="18"/>
      <c r="J64" s="18"/>
      <c r="K64" s="99">
        <v>10207730</v>
      </c>
      <c r="L64" s="99">
        <v>10061730</v>
      </c>
      <c r="M64" s="99">
        <v>10061730</v>
      </c>
    </row>
    <row r="65" spans="1:13" ht="27.75" customHeight="1" outlineLevel="1" x14ac:dyDescent="0.2">
      <c r="A65" s="31"/>
      <c r="B65" s="32" t="s">
        <v>134</v>
      </c>
      <c r="C65" s="16" t="s">
        <v>66</v>
      </c>
      <c r="D65" s="16" t="s">
        <v>135</v>
      </c>
      <c r="E65" s="18"/>
      <c r="F65" s="18"/>
      <c r="G65" s="18"/>
      <c r="H65" s="18"/>
      <c r="I65" s="18"/>
      <c r="J65" s="18"/>
      <c r="K65" s="99">
        <v>5301234</v>
      </c>
      <c r="L65" s="99">
        <v>5301234</v>
      </c>
      <c r="M65" s="99">
        <v>5301234</v>
      </c>
    </row>
    <row r="66" spans="1:13" ht="27.75" customHeight="1" outlineLevel="1" x14ac:dyDescent="0.2">
      <c r="A66" s="31"/>
      <c r="B66" s="32" t="s">
        <v>208</v>
      </c>
      <c r="C66" s="16" t="s">
        <v>66</v>
      </c>
      <c r="D66" s="16" t="s">
        <v>209</v>
      </c>
      <c r="E66" s="18"/>
      <c r="F66" s="18"/>
      <c r="G66" s="18"/>
      <c r="H66" s="18"/>
      <c r="I66" s="18"/>
      <c r="J66" s="18"/>
      <c r="K66" s="99">
        <v>520000</v>
      </c>
      <c r="L66" s="99">
        <v>0</v>
      </c>
      <c r="M66" s="99">
        <v>0</v>
      </c>
    </row>
    <row r="67" spans="1:13" ht="43.5" customHeight="1" outlineLevel="1" x14ac:dyDescent="0.2">
      <c r="A67" s="19" t="s">
        <v>367</v>
      </c>
      <c r="B67" s="20" t="s">
        <v>213</v>
      </c>
      <c r="C67" s="16"/>
      <c r="D67" s="21" t="s">
        <v>210</v>
      </c>
      <c r="E67" s="30"/>
      <c r="F67" s="30"/>
      <c r="G67" s="30"/>
      <c r="H67" s="30"/>
      <c r="I67" s="30"/>
      <c r="J67" s="30"/>
      <c r="K67" s="86">
        <f>K68</f>
        <v>1881800</v>
      </c>
      <c r="L67" s="86">
        <f>L68</f>
        <v>221500</v>
      </c>
      <c r="M67" s="86">
        <f>M68</f>
        <v>221500</v>
      </c>
    </row>
    <row r="68" spans="1:13" ht="28.5" customHeight="1" outlineLevel="1" x14ac:dyDescent="0.2">
      <c r="A68" s="31"/>
      <c r="B68" s="32" t="s">
        <v>211</v>
      </c>
      <c r="C68" s="16" t="s">
        <v>66</v>
      </c>
      <c r="D68" s="16" t="s">
        <v>212</v>
      </c>
      <c r="E68" s="18"/>
      <c r="F68" s="18"/>
      <c r="G68" s="18"/>
      <c r="H68" s="18"/>
      <c r="I68" s="18"/>
      <c r="J68" s="18"/>
      <c r="K68" s="99">
        <v>1881800</v>
      </c>
      <c r="L68" s="99">
        <v>221500</v>
      </c>
      <c r="M68" s="99">
        <v>221500</v>
      </c>
    </row>
    <row r="69" spans="1:13" ht="31.5" customHeight="1" outlineLevel="1" x14ac:dyDescent="0.2">
      <c r="A69" s="19" t="s">
        <v>366</v>
      </c>
      <c r="B69" s="20" t="s">
        <v>137</v>
      </c>
      <c r="C69" s="21"/>
      <c r="D69" s="21" t="s">
        <v>136</v>
      </c>
      <c r="E69" s="30"/>
      <c r="F69" s="30"/>
      <c r="G69" s="30"/>
      <c r="H69" s="30"/>
      <c r="I69" s="30"/>
      <c r="J69" s="30"/>
      <c r="K69" s="86">
        <f>K71+K73+K70+K72+K74+K75</f>
        <v>78183683.730000004</v>
      </c>
      <c r="L69" s="86">
        <f t="shared" ref="L69:M69" si="8">L71+L73+L70+L72+L74+L75</f>
        <v>26880591.739999998</v>
      </c>
      <c r="M69" s="86">
        <f t="shared" si="8"/>
        <v>0</v>
      </c>
    </row>
    <row r="70" spans="1:13" ht="31.5" customHeight="1" outlineLevel="1" x14ac:dyDescent="0.2">
      <c r="A70" s="19"/>
      <c r="B70" s="32" t="s">
        <v>214</v>
      </c>
      <c r="C70" s="16" t="s">
        <v>64</v>
      </c>
      <c r="D70" s="16" t="s">
        <v>215</v>
      </c>
      <c r="E70" s="30"/>
      <c r="F70" s="30"/>
      <c r="G70" s="30"/>
      <c r="H70" s="30"/>
      <c r="I70" s="30"/>
      <c r="J70" s="30"/>
      <c r="K70" s="99">
        <v>295000</v>
      </c>
      <c r="L70" s="99">
        <v>0</v>
      </c>
      <c r="M70" s="99">
        <v>0</v>
      </c>
    </row>
    <row r="71" spans="1:13" ht="31.5" customHeight="1" outlineLevel="1" x14ac:dyDescent="0.2">
      <c r="A71" s="19"/>
      <c r="B71" s="32" t="s">
        <v>214</v>
      </c>
      <c r="C71" s="16" t="s">
        <v>66</v>
      </c>
      <c r="D71" s="16" t="s">
        <v>215</v>
      </c>
      <c r="E71" s="30"/>
      <c r="F71" s="30"/>
      <c r="G71" s="30"/>
      <c r="H71" s="30"/>
      <c r="I71" s="30"/>
      <c r="J71" s="30"/>
      <c r="K71" s="99">
        <v>1766000</v>
      </c>
      <c r="L71" s="99">
        <v>0</v>
      </c>
      <c r="M71" s="99">
        <v>0</v>
      </c>
    </row>
    <row r="72" spans="1:13" ht="42.75" customHeight="1" outlineLevel="1" x14ac:dyDescent="0.2">
      <c r="A72" s="19"/>
      <c r="B72" s="32" t="s">
        <v>468</v>
      </c>
      <c r="C72" s="16" t="s">
        <v>66</v>
      </c>
      <c r="D72" s="16" t="s">
        <v>469</v>
      </c>
      <c r="E72" s="30"/>
      <c r="F72" s="30"/>
      <c r="G72" s="30"/>
      <c r="H72" s="30"/>
      <c r="I72" s="30"/>
      <c r="J72" s="30"/>
      <c r="K72" s="99">
        <v>0</v>
      </c>
      <c r="L72" s="99">
        <v>1880591.74</v>
      </c>
      <c r="M72" s="99">
        <v>0</v>
      </c>
    </row>
    <row r="73" spans="1:13" ht="27.75" customHeight="1" outlineLevel="1" x14ac:dyDescent="0.2">
      <c r="A73" s="19"/>
      <c r="B73" s="32" t="s">
        <v>310</v>
      </c>
      <c r="C73" s="16" t="s">
        <v>64</v>
      </c>
      <c r="D73" s="16" t="s">
        <v>311</v>
      </c>
      <c r="E73" s="30"/>
      <c r="F73" s="30"/>
      <c r="G73" s="30"/>
      <c r="H73" s="30"/>
      <c r="I73" s="30"/>
      <c r="J73" s="30"/>
      <c r="K73" s="99">
        <v>56183998.240000002</v>
      </c>
      <c r="L73" s="99">
        <v>0</v>
      </c>
      <c r="M73" s="99">
        <v>0</v>
      </c>
    </row>
    <row r="74" spans="1:13" ht="27.75" customHeight="1" outlineLevel="1" x14ac:dyDescent="0.2">
      <c r="A74" s="19"/>
      <c r="B74" s="32" t="s">
        <v>488</v>
      </c>
      <c r="C74" s="16" t="s">
        <v>64</v>
      </c>
      <c r="D74" s="16" t="s">
        <v>489</v>
      </c>
      <c r="E74" s="30"/>
      <c r="F74" s="30"/>
      <c r="G74" s="30"/>
      <c r="H74" s="30"/>
      <c r="I74" s="30"/>
      <c r="J74" s="30"/>
      <c r="K74" s="99">
        <v>453096.76</v>
      </c>
      <c r="L74" s="99">
        <v>0</v>
      </c>
      <c r="M74" s="99">
        <v>0</v>
      </c>
    </row>
    <row r="75" spans="1:13" ht="27.75" customHeight="1" outlineLevel="1" x14ac:dyDescent="0.2">
      <c r="A75" s="19"/>
      <c r="B75" s="32" t="s">
        <v>310</v>
      </c>
      <c r="C75" s="16" t="s">
        <v>66</v>
      </c>
      <c r="D75" s="16" t="s">
        <v>311</v>
      </c>
      <c r="E75" s="30"/>
      <c r="F75" s="30"/>
      <c r="G75" s="30"/>
      <c r="H75" s="30"/>
      <c r="I75" s="30"/>
      <c r="J75" s="30"/>
      <c r="K75" s="99">
        <v>19485588.73</v>
      </c>
      <c r="L75" s="99">
        <v>25000000</v>
      </c>
      <c r="M75" s="99">
        <v>0</v>
      </c>
    </row>
    <row r="76" spans="1:13" ht="25.5" customHeight="1" outlineLevel="1" x14ac:dyDescent="0.2">
      <c r="A76" s="19" t="s">
        <v>368</v>
      </c>
      <c r="B76" s="20" t="s">
        <v>294</v>
      </c>
      <c r="C76" s="21"/>
      <c r="D76" s="21" t="s">
        <v>292</v>
      </c>
      <c r="E76" s="30"/>
      <c r="F76" s="30"/>
      <c r="G76" s="30"/>
      <c r="H76" s="30"/>
      <c r="I76" s="30"/>
      <c r="J76" s="30"/>
      <c r="K76" s="86">
        <f>K77</f>
        <v>144000</v>
      </c>
      <c r="L76" s="86">
        <f>L77</f>
        <v>0</v>
      </c>
      <c r="M76" s="86">
        <f>M77</f>
        <v>0</v>
      </c>
    </row>
    <row r="77" spans="1:13" ht="18.75" customHeight="1" outlineLevel="1" x14ac:dyDescent="0.2">
      <c r="A77" s="31"/>
      <c r="B77" s="32" t="s">
        <v>266</v>
      </c>
      <c r="C77" s="16" t="s">
        <v>66</v>
      </c>
      <c r="D77" s="16" t="s">
        <v>293</v>
      </c>
      <c r="E77" s="18"/>
      <c r="F77" s="18"/>
      <c r="G77" s="18"/>
      <c r="H77" s="18"/>
      <c r="I77" s="18"/>
      <c r="J77" s="18"/>
      <c r="K77" s="99">
        <v>144000</v>
      </c>
      <c r="L77" s="99">
        <v>0</v>
      </c>
      <c r="M77" s="99">
        <v>0</v>
      </c>
    </row>
    <row r="78" spans="1:13" ht="27.75" customHeight="1" outlineLevel="1" x14ac:dyDescent="0.2">
      <c r="A78" s="31" t="s">
        <v>240</v>
      </c>
      <c r="B78" s="32" t="s">
        <v>49</v>
      </c>
      <c r="C78" s="16"/>
      <c r="D78" s="16" t="s">
        <v>84</v>
      </c>
      <c r="E78" s="18"/>
      <c r="F78" s="18"/>
      <c r="G78" s="18"/>
      <c r="H78" s="18"/>
      <c r="I78" s="18"/>
      <c r="J78" s="18"/>
      <c r="K78" s="109">
        <f>K79+K81+K83+K85</f>
        <v>39628910.93</v>
      </c>
      <c r="L78" s="109">
        <f t="shared" ref="L78:M78" si="9">L79+L81+L83+L85</f>
        <v>39045385</v>
      </c>
      <c r="M78" s="109">
        <f t="shared" si="9"/>
        <v>13260385</v>
      </c>
    </row>
    <row r="79" spans="1:13" ht="27.75" customHeight="1" outlineLevel="1" x14ac:dyDescent="0.2">
      <c r="A79" s="19" t="s">
        <v>241</v>
      </c>
      <c r="B79" s="37" t="s">
        <v>85</v>
      </c>
      <c r="C79" s="21"/>
      <c r="D79" s="21" t="s">
        <v>86</v>
      </c>
      <c r="E79" s="18"/>
      <c r="F79" s="18"/>
      <c r="G79" s="18"/>
      <c r="H79" s="18"/>
      <c r="I79" s="18"/>
      <c r="J79" s="18"/>
      <c r="K79" s="86">
        <f>K80</f>
        <v>13545885</v>
      </c>
      <c r="L79" s="86">
        <f>L80</f>
        <v>13255585</v>
      </c>
      <c r="M79" s="86">
        <f>M80</f>
        <v>13255585</v>
      </c>
    </row>
    <row r="80" spans="1:13" ht="27.75" customHeight="1" outlineLevel="1" x14ac:dyDescent="0.2">
      <c r="A80" s="31"/>
      <c r="B80" s="32" t="s">
        <v>28</v>
      </c>
      <c r="C80" s="16" t="s">
        <v>66</v>
      </c>
      <c r="D80" s="16" t="s">
        <v>29</v>
      </c>
      <c r="E80" s="18"/>
      <c r="F80" s="18"/>
      <c r="G80" s="18"/>
      <c r="H80" s="18"/>
      <c r="I80" s="18"/>
      <c r="J80" s="18"/>
      <c r="K80" s="99">
        <v>13545885</v>
      </c>
      <c r="L80" s="99">
        <v>13255585</v>
      </c>
      <c r="M80" s="99">
        <v>13255585</v>
      </c>
    </row>
    <row r="81" spans="1:16" ht="27.75" customHeight="1" outlineLevel="1" x14ac:dyDescent="0.2">
      <c r="A81" s="19" t="s">
        <v>369</v>
      </c>
      <c r="B81" s="20" t="s">
        <v>216</v>
      </c>
      <c r="C81" s="21"/>
      <c r="D81" s="21" t="s">
        <v>217</v>
      </c>
      <c r="E81" s="18"/>
      <c r="F81" s="18"/>
      <c r="G81" s="18"/>
      <c r="H81" s="18"/>
      <c r="I81" s="18"/>
      <c r="J81" s="18"/>
      <c r="K81" s="86">
        <f>K82</f>
        <v>104800</v>
      </c>
      <c r="L81" s="86">
        <f>L82</f>
        <v>4800</v>
      </c>
      <c r="M81" s="86">
        <f>M82</f>
        <v>4800</v>
      </c>
    </row>
    <row r="82" spans="1:16" ht="27.75" customHeight="1" outlineLevel="1" x14ac:dyDescent="0.2">
      <c r="A82" s="31"/>
      <c r="B82" s="32" t="s">
        <v>295</v>
      </c>
      <c r="C82" s="16" t="s">
        <v>218</v>
      </c>
      <c r="D82" s="16" t="s">
        <v>291</v>
      </c>
      <c r="E82" s="18"/>
      <c r="F82" s="18"/>
      <c r="G82" s="18"/>
      <c r="H82" s="18"/>
      <c r="I82" s="18"/>
      <c r="J82" s="18"/>
      <c r="K82" s="99">
        <v>104800</v>
      </c>
      <c r="L82" s="99">
        <v>4800</v>
      </c>
      <c r="M82" s="99">
        <v>4800</v>
      </c>
    </row>
    <row r="83" spans="1:16" ht="27.75" customHeight="1" outlineLevel="1" x14ac:dyDescent="0.2">
      <c r="A83" s="19" t="s">
        <v>370</v>
      </c>
      <c r="B83" s="20" t="s">
        <v>138</v>
      </c>
      <c r="C83" s="21"/>
      <c r="D83" s="21" t="s">
        <v>219</v>
      </c>
      <c r="E83" s="18"/>
      <c r="F83" s="18"/>
      <c r="G83" s="18"/>
      <c r="H83" s="18"/>
      <c r="I83" s="18"/>
      <c r="J83" s="18"/>
      <c r="K83" s="86">
        <f>K84</f>
        <v>57360</v>
      </c>
      <c r="L83" s="86">
        <f t="shared" ref="L83:M83" si="10">L84</f>
        <v>0</v>
      </c>
      <c r="M83" s="86">
        <f t="shared" si="10"/>
        <v>0</v>
      </c>
    </row>
    <row r="84" spans="1:16" ht="27.75" customHeight="1" outlineLevel="1" x14ac:dyDescent="0.2">
      <c r="A84" s="31"/>
      <c r="B84" s="32" t="s">
        <v>214</v>
      </c>
      <c r="C84" s="16" t="s">
        <v>66</v>
      </c>
      <c r="D84" s="16" t="s">
        <v>365</v>
      </c>
      <c r="E84" s="18"/>
      <c r="F84" s="18"/>
      <c r="G84" s="18"/>
      <c r="H84" s="18"/>
      <c r="I84" s="18"/>
      <c r="J84" s="18"/>
      <c r="K84" s="99">
        <v>57360</v>
      </c>
      <c r="L84" s="99">
        <v>0</v>
      </c>
      <c r="M84" s="99">
        <v>0</v>
      </c>
      <c r="O84" s="23"/>
      <c r="P84" s="23"/>
    </row>
    <row r="85" spans="1:16" ht="27.75" customHeight="1" outlineLevel="1" x14ac:dyDescent="0.2">
      <c r="A85" s="19" t="s">
        <v>460</v>
      </c>
      <c r="B85" s="20" t="s">
        <v>470</v>
      </c>
      <c r="C85" s="16"/>
      <c r="D85" s="16" t="s">
        <v>463</v>
      </c>
      <c r="E85" s="18"/>
      <c r="F85" s="18"/>
      <c r="G85" s="18"/>
      <c r="H85" s="18"/>
      <c r="I85" s="18"/>
      <c r="J85" s="18"/>
      <c r="K85" s="81">
        <f>K86</f>
        <v>25920865.93</v>
      </c>
      <c r="L85" s="81">
        <f>L86</f>
        <v>25785000</v>
      </c>
      <c r="M85" s="81">
        <f>M86</f>
        <v>0</v>
      </c>
    </row>
    <row r="86" spans="1:16" ht="27.75" customHeight="1" outlineLevel="1" x14ac:dyDescent="0.2">
      <c r="A86" s="31"/>
      <c r="B86" s="32" t="s">
        <v>461</v>
      </c>
      <c r="C86" s="16" t="s">
        <v>66</v>
      </c>
      <c r="D86" s="16" t="s">
        <v>462</v>
      </c>
      <c r="E86" s="18"/>
      <c r="F86" s="18"/>
      <c r="G86" s="18"/>
      <c r="H86" s="18"/>
      <c r="I86" s="18"/>
      <c r="J86" s="18"/>
      <c r="K86" s="99">
        <v>25920865.93</v>
      </c>
      <c r="L86" s="99">
        <v>25785000</v>
      </c>
      <c r="M86" s="99">
        <v>0</v>
      </c>
    </row>
    <row r="87" spans="1:16" ht="27.75" customHeight="1" outlineLevel="1" x14ac:dyDescent="0.2">
      <c r="A87" s="31" t="s">
        <v>242</v>
      </c>
      <c r="B87" s="32" t="s">
        <v>36</v>
      </c>
      <c r="C87" s="16"/>
      <c r="D87" s="16" t="s">
        <v>37</v>
      </c>
      <c r="E87" s="18"/>
      <c r="F87" s="18"/>
      <c r="G87" s="18"/>
      <c r="H87" s="18"/>
      <c r="I87" s="18"/>
      <c r="J87" s="18"/>
      <c r="K87" s="81">
        <f>K88+K90+K98+K96</f>
        <v>13253276.029999999</v>
      </c>
      <c r="L87" s="81">
        <f>L88+L90+L98+L96</f>
        <v>11145976</v>
      </c>
      <c r="M87" s="81">
        <f>M88+M90+M98+M96</f>
        <v>11145976</v>
      </c>
    </row>
    <row r="88" spans="1:16" ht="27.75" customHeight="1" outlineLevel="1" x14ac:dyDescent="0.2">
      <c r="A88" s="19" t="s">
        <v>371</v>
      </c>
      <c r="B88" s="37" t="s">
        <v>87</v>
      </c>
      <c r="C88" s="21"/>
      <c r="D88" s="21" t="s">
        <v>88</v>
      </c>
      <c r="E88" s="18"/>
      <c r="F88" s="18"/>
      <c r="G88" s="18"/>
      <c r="H88" s="18"/>
      <c r="I88" s="18"/>
      <c r="J88" s="18"/>
      <c r="K88" s="110">
        <f>K89</f>
        <v>10986275</v>
      </c>
      <c r="L88" s="86">
        <f>L89</f>
        <v>10961275</v>
      </c>
      <c r="M88" s="86">
        <f>M89</f>
        <v>10961275</v>
      </c>
    </row>
    <row r="89" spans="1:16" ht="27.75" customHeight="1" outlineLevel="1" x14ac:dyDescent="0.2">
      <c r="A89" s="31"/>
      <c r="B89" s="32" t="s">
        <v>38</v>
      </c>
      <c r="C89" s="16" t="s">
        <v>66</v>
      </c>
      <c r="D89" s="16" t="s">
        <v>39</v>
      </c>
      <c r="E89" s="18"/>
      <c r="F89" s="18"/>
      <c r="G89" s="18"/>
      <c r="H89" s="18"/>
      <c r="I89" s="18"/>
      <c r="J89" s="18"/>
      <c r="K89" s="99">
        <v>10986275</v>
      </c>
      <c r="L89" s="99">
        <v>10961275</v>
      </c>
      <c r="M89" s="99">
        <v>10961275</v>
      </c>
    </row>
    <row r="90" spans="1:16" ht="27.75" customHeight="1" outlineLevel="1" x14ac:dyDescent="0.2">
      <c r="A90" s="19" t="s">
        <v>372</v>
      </c>
      <c r="B90" s="20" t="s">
        <v>139</v>
      </c>
      <c r="C90" s="21"/>
      <c r="D90" s="21" t="s">
        <v>140</v>
      </c>
      <c r="E90" s="29"/>
      <c r="F90" s="29"/>
      <c r="G90" s="29"/>
      <c r="H90" s="29"/>
      <c r="I90" s="29"/>
      <c r="J90" s="29"/>
      <c r="K90" s="86">
        <f>K91+K92+K94+K95+K93</f>
        <v>1102201.03</v>
      </c>
      <c r="L90" s="86">
        <f t="shared" ref="L90:M90" si="11">L91+L92+L94+L95+L93</f>
        <v>184701</v>
      </c>
      <c r="M90" s="86">
        <f t="shared" si="11"/>
        <v>184701</v>
      </c>
    </row>
    <row r="91" spans="1:16" ht="27.75" customHeight="1" outlineLevel="1" x14ac:dyDescent="0.2">
      <c r="A91" s="19"/>
      <c r="B91" s="32" t="s">
        <v>211</v>
      </c>
      <c r="C91" s="16" t="s">
        <v>66</v>
      </c>
      <c r="D91" s="16" t="s">
        <v>221</v>
      </c>
      <c r="E91" s="24"/>
      <c r="F91" s="24"/>
      <c r="G91" s="24"/>
      <c r="H91" s="24"/>
      <c r="I91" s="24"/>
      <c r="J91" s="24"/>
      <c r="K91" s="99">
        <v>119000</v>
      </c>
      <c r="L91" s="99">
        <v>11500</v>
      </c>
      <c r="M91" s="99">
        <v>11500</v>
      </c>
    </row>
    <row r="92" spans="1:16" ht="27.75" customHeight="1" outlineLevel="1" x14ac:dyDescent="0.2">
      <c r="A92" s="19"/>
      <c r="B92" s="32" t="s">
        <v>220</v>
      </c>
      <c r="C92" s="16" t="s">
        <v>66</v>
      </c>
      <c r="D92" s="16" t="s">
        <v>222</v>
      </c>
      <c r="E92" s="24"/>
      <c r="F92" s="24"/>
      <c r="G92" s="24"/>
      <c r="H92" s="24"/>
      <c r="I92" s="24"/>
      <c r="J92" s="24"/>
      <c r="K92" s="99">
        <v>255000</v>
      </c>
      <c r="L92" s="99">
        <v>0</v>
      </c>
      <c r="M92" s="99">
        <v>0</v>
      </c>
    </row>
    <row r="93" spans="1:16" ht="27.75" customHeight="1" outlineLevel="1" x14ac:dyDescent="0.2">
      <c r="A93" s="19"/>
      <c r="B93" s="32" t="s">
        <v>496</v>
      </c>
      <c r="C93" s="16" t="s">
        <v>66</v>
      </c>
      <c r="D93" s="16" t="s">
        <v>497</v>
      </c>
      <c r="E93" s="24"/>
      <c r="F93" s="24"/>
      <c r="G93" s="24"/>
      <c r="H93" s="24"/>
      <c r="I93" s="24"/>
      <c r="J93" s="24"/>
      <c r="K93" s="99">
        <v>555000</v>
      </c>
      <c r="L93" s="99">
        <v>0</v>
      </c>
      <c r="M93" s="99">
        <v>0</v>
      </c>
    </row>
    <row r="94" spans="1:16" ht="27.75" customHeight="1" outlineLevel="1" x14ac:dyDescent="0.2">
      <c r="A94" s="19"/>
      <c r="B94" s="32" t="s">
        <v>464</v>
      </c>
      <c r="C94" s="16" t="s">
        <v>66</v>
      </c>
      <c r="D94" s="16" t="s">
        <v>465</v>
      </c>
      <c r="E94" s="29"/>
      <c r="F94" s="29"/>
      <c r="G94" s="29"/>
      <c r="H94" s="29"/>
      <c r="I94" s="29"/>
      <c r="J94" s="29"/>
      <c r="K94" s="99">
        <v>168005</v>
      </c>
      <c r="L94" s="99">
        <v>168005</v>
      </c>
      <c r="M94" s="99">
        <v>168005</v>
      </c>
    </row>
    <row r="95" spans="1:16" ht="40.5" customHeight="1" outlineLevel="1" x14ac:dyDescent="0.2">
      <c r="A95" s="19"/>
      <c r="B95" s="22" t="s">
        <v>466</v>
      </c>
      <c r="C95" s="16" t="s">
        <v>66</v>
      </c>
      <c r="D95" s="16" t="s">
        <v>467</v>
      </c>
      <c r="E95" s="29"/>
      <c r="F95" s="29"/>
      <c r="G95" s="29"/>
      <c r="H95" s="29"/>
      <c r="I95" s="29"/>
      <c r="J95" s="29"/>
      <c r="K95" s="99">
        <v>5196.03</v>
      </c>
      <c r="L95" s="99">
        <v>5196</v>
      </c>
      <c r="M95" s="99">
        <v>5196</v>
      </c>
      <c r="O95" s="23"/>
    </row>
    <row r="96" spans="1:16" ht="27.75" customHeight="1" outlineLevel="1" x14ac:dyDescent="0.2">
      <c r="A96" s="19" t="s">
        <v>373</v>
      </c>
      <c r="B96" s="20" t="s">
        <v>138</v>
      </c>
      <c r="C96" s="21"/>
      <c r="D96" s="21" t="s">
        <v>308</v>
      </c>
      <c r="E96" s="29"/>
      <c r="F96" s="29"/>
      <c r="G96" s="29"/>
      <c r="H96" s="29"/>
      <c r="I96" s="29"/>
      <c r="J96" s="29"/>
      <c r="K96" s="86">
        <f>K97</f>
        <v>1125600</v>
      </c>
      <c r="L96" s="86">
        <f>L97</f>
        <v>0</v>
      </c>
      <c r="M96" s="86">
        <f>M97</f>
        <v>0</v>
      </c>
    </row>
    <row r="97" spans="1:13" ht="27.75" customHeight="1" outlineLevel="1" x14ac:dyDescent="0.2">
      <c r="A97" s="31"/>
      <c r="B97" s="32" t="s">
        <v>259</v>
      </c>
      <c r="C97" s="16" t="s">
        <v>66</v>
      </c>
      <c r="D97" s="16" t="s">
        <v>309</v>
      </c>
      <c r="E97" s="24"/>
      <c r="F97" s="24"/>
      <c r="G97" s="24"/>
      <c r="H97" s="24"/>
      <c r="I97" s="24"/>
      <c r="J97" s="24"/>
      <c r="K97" s="111">
        <v>1125600</v>
      </c>
      <c r="L97" s="81">
        <v>0</v>
      </c>
      <c r="M97" s="81">
        <v>0</v>
      </c>
    </row>
    <row r="98" spans="1:13" ht="27.75" customHeight="1" outlineLevel="1" x14ac:dyDescent="0.2">
      <c r="A98" s="19" t="s">
        <v>374</v>
      </c>
      <c r="B98" s="20" t="s">
        <v>223</v>
      </c>
      <c r="C98" s="21"/>
      <c r="D98" s="21" t="s">
        <v>224</v>
      </c>
      <c r="E98" s="24"/>
      <c r="F98" s="24"/>
      <c r="G98" s="24"/>
      <c r="H98" s="24"/>
      <c r="I98" s="24"/>
      <c r="J98" s="24"/>
      <c r="K98" s="86">
        <f>K99</f>
        <v>39200</v>
      </c>
      <c r="L98" s="86">
        <f>L99</f>
        <v>0</v>
      </c>
      <c r="M98" s="86">
        <f>M99</f>
        <v>0</v>
      </c>
    </row>
    <row r="99" spans="1:13" ht="27.75" customHeight="1" outlineLevel="1" x14ac:dyDescent="0.2">
      <c r="A99" s="31"/>
      <c r="B99" s="32" t="s">
        <v>508</v>
      </c>
      <c r="C99" s="16" t="s">
        <v>66</v>
      </c>
      <c r="D99" s="16" t="s">
        <v>226</v>
      </c>
      <c r="E99" s="24"/>
      <c r="F99" s="24"/>
      <c r="G99" s="24"/>
      <c r="H99" s="24"/>
      <c r="I99" s="24"/>
      <c r="J99" s="24"/>
      <c r="K99" s="99">
        <v>39200</v>
      </c>
      <c r="L99" s="99">
        <v>0</v>
      </c>
      <c r="M99" s="99">
        <v>0</v>
      </c>
    </row>
    <row r="100" spans="1:13" ht="27.75" customHeight="1" outlineLevel="1" x14ac:dyDescent="0.2">
      <c r="A100" s="31" t="s">
        <v>375</v>
      </c>
      <c r="B100" s="32" t="s">
        <v>227</v>
      </c>
      <c r="C100" s="16"/>
      <c r="D100" s="16" t="s">
        <v>228</v>
      </c>
      <c r="E100" s="24"/>
      <c r="F100" s="24"/>
      <c r="G100" s="24"/>
      <c r="H100" s="24"/>
      <c r="I100" s="24"/>
      <c r="J100" s="24"/>
      <c r="K100" s="81">
        <f>K101</f>
        <v>350000</v>
      </c>
      <c r="L100" s="81">
        <f>L101</f>
        <v>0</v>
      </c>
      <c r="M100" s="81">
        <f>M101</f>
        <v>0</v>
      </c>
    </row>
    <row r="101" spans="1:13" ht="40.5" customHeight="1" outlineLevel="1" x14ac:dyDescent="0.2">
      <c r="A101" s="19" t="s">
        <v>376</v>
      </c>
      <c r="B101" s="20" t="s">
        <v>229</v>
      </c>
      <c r="C101" s="21"/>
      <c r="D101" s="21" t="s">
        <v>230</v>
      </c>
      <c r="E101" s="24"/>
      <c r="F101" s="24"/>
      <c r="G101" s="24"/>
      <c r="H101" s="24"/>
      <c r="I101" s="24"/>
      <c r="J101" s="24"/>
      <c r="K101" s="86">
        <f>K103+K102</f>
        <v>350000</v>
      </c>
      <c r="L101" s="86">
        <f>L103+L102</f>
        <v>0</v>
      </c>
      <c r="M101" s="86">
        <f>M103+M102</f>
        <v>0</v>
      </c>
    </row>
    <row r="102" spans="1:13" ht="33.75" customHeight="1" outlineLevel="1" x14ac:dyDescent="0.2">
      <c r="A102" s="19"/>
      <c r="B102" s="32" t="s">
        <v>390</v>
      </c>
      <c r="C102" s="21" t="s">
        <v>66</v>
      </c>
      <c r="D102" s="50" t="s">
        <v>391</v>
      </c>
      <c r="E102" s="24"/>
      <c r="F102" s="24"/>
      <c r="G102" s="24"/>
      <c r="H102" s="24"/>
      <c r="I102" s="24"/>
      <c r="J102" s="24"/>
      <c r="K102" s="99">
        <v>100000</v>
      </c>
      <c r="L102" s="99">
        <v>0</v>
      </c>
      <c r="M102" s="99">
        <v>0</v>
      </c>
    </row>
    <row r="103" spans="1:13" ht="27.75" customHeight="1" outlineLevel="1" x14ac:dyDescent="0.2">
      <c r="A103" s="31"/>
      <c r="B103" s="32" t="s">
        <v>231</v>
      </c>
      <c r="C103" s="16" t="s">
        <v>66</v>
      </c>
      <c r="D103" s="16" t="s">
        <v>232</v>
      </c>
      <c r="E103" s="24"/>
      <c r="F103" s="24"/>
      <c r="G103" s="24"/>
      <c r="H103" s="24"/>
      <c r="I103" s="24"/>
      <c r="J103" s="24"/>
      <c r="K103" s="99">
        <v>250000</v>
      </c>
      <c r="L103" s="99">
        <v>0</v>
      </c>
      <c r="M103" s="99">
        <v>0</v>
      </c>
    </row>
    <row r="104" spans="1:13" ht="27.75" customHeight="1" outlineLevel="1" x14ac:dyDescent="0.2">
      <c r="A104" s="31" t="s">
        <v>377</v>
      </c>
      <c r="B104" s="32" t="s">
        <v>233</v>
      </c>
      <c r="C104" s="16"/>
      <c r="D104" s="16" t="s">
        <v>234</v>
      </c>
      <c r="E104" s="24"/>
      <c r="F104" s="24"/>
      <c r="G104" s="24"/>
      <c r="H104" s="24"/>
      <c r="I104" s="24"/>
      <c r="J104" s="24"/>
      <c r="K104" s="81">
        <f t="shared" ref="K104:M105" si="12">K105</f>
        <v>33500</v>
      </c>
      <c r="L104" s="81">
        <f t="shared" si="12"/>
        <v>0</v>
      </c>
      <c r="M104" s="81">
        <f t="shared" si="12"/>
        <v>0</v>
      </c>
    </row>
    <row r="105" spans="1:13" ht="42.75" customHeight="1" outlineLevel="1" x14ac:dyDescent="0.2">
      <c r="A105" s="19" t="s">
        <v>408</v>
      </c>
      <c r="B105" s="20" t="s">
        <v>235</v>
      </c>
      <c r="C105" s="21"/>
      <c r="D105" s="21" t="s">
        <v>236</v>
      </c>
      <c r="E105" s="24"/>
      <c r="F105" s="24"/>
      <c r="G105" s="24"/>
      <c r="H105" s="24"/>
      <c r="I105" s="24"/>
      <c r="J105" s="24"/>
      <c r="K105" s="86">
        <f t="shared" si="12"/>
        <v>33500</v>
      </c>
      <c r="L105" s="86">
        <f t="shared" si="12"/>
        <v>0</v>
      </c>
      <c r="M105" s="86">
        <f t="shared" si="12"/>
        <v>0</v>
      </c>
    </row>
    <row r="106" spans="1:13" ht="27.75" customHeight="1" outlineLevel="1" x14ac:dyDescent="0.2">
      <c r="A106" s="31"/>
      <c r="B106" s="22" t="s">
        <v>237</v>
      </c>
      <c r="C106" s="16" t="s">
        <v>66</v>
      </c>
      <c r="D106" s="16" t="s">
        <v>238</v>
      </c>
      <c r="E106" s="24"/>
      <c r="F106" s="24"/>
      <c r="G106" s="24"/>
      <c r="H106" s="24"/>
      <c r="I106" s="24"/>
      <c r="J106" s="24"/>
      <c r="K106" s="99">
        <v>33500</v>
      </c>
      <c r="L106" s="99">
        <v>0</v>
      </c>
      <c r="M106" s="99">
        <v>0</v>
      </c>
    </row>
    <row r="107" spans="1:13" ht="34.5" customHeight="1" x14ac:dyDescent="0.2">
      <c r="A107" s="31" t="s">
        <v>409</v>
      </c>
      <c r="B107" s="32" t="s">
        <v>54</v>
      </c>
      <c r="C107" s="16"/>
      <c r="D107" s="16" t="s">
        <v>55</v>
      </c>
      <c r="K107" s="81">
        <f>K108+K111</f>
        <v>15553355.460000001</v>
      </c>
      <c r="L107" s="81">
        <f>L108+L111</f>
        <v>15553355</v>
      </c>
      <c r="M107" s="81">
        <f>M108+M111</f>
        <v>15553355</v>
      </c>
    </row>
    <row r="108" spans="1:13" ht="33.75" customHeight="1" x14ac:dyDescent="0.2">
      <c r="A108" s="19" t="s">
        <v>410</v>
      </c>
      <c r="B108" s="20" t="s">
        <v>89</v>
      </c>
      <c r="C108" s="21"/>
      <c r="D108" s="21" t="s">
        <v>141</v>
      </c>
      <c r="K108" s="86">
        <f>K109+K110</f>
        <v>13786355.460000001</v>
      </c>
      <c r="L108" s="86">
        <f>L109+L110</f>
        <v>13786355</v>
      </c>
      <c r="M108" s="86">
        <f>M109+M110</f>
        <v>13786355</v>
      </c>
    </row>
    <row r="109" spans="1:13" ht="27.75" customHeight="1" x14ac:dyDescent="0.2">
      <c r="A109" s="40"/>
      <c r="B109" s="32" t="s">
        <v>509</v>
      </c>
      <c r="C109" s="16" t="s">
        <v>64</v>
      </c>
      <c r="D109" s="16" t="s">
        <v>42</v>
      </c>
      <c r="K109" s="99">
        <v>2398170</v>
      </c>
      <c r="L109" s="99">
        <v>2398170</v>
      </c>
      <c r="M109" s="99">
        <v>2398170</v>
      </c>
    </row>
    <row r="110" spans="1:13" ht="29.25" customHeight="1" x14ac:dyDescent="0.2">
      <c r="A110" s="40"/>
      <c r="B110" s="32" t="s">
        <v>6</v>
      </c>
      <c r="C110" s="16" t="s">
        <v>66</v>
      </c>
      <c r="D110" s="16" t="s">
        <v>43</v>
      </c>
      <c r="K110" s="99">
        <v>11388185.460000001</v>
      </c>
      <c r="L110" s="99">
        <v>11388185</v>
      </c>
      <c r="M110" s="99">
        <v>11388185</v>
      </c>
    </row>
    <row r="111" spans="1:13" ht="15.75" customHeight="1" x14ac:dyDescent="0.2">
      <c r="A111" s="19" t="s">
        <v>411</v>
      </c>
      <c r="B111" s="20" t="s">
        <v>108</v>
      </c>
      <c r="C111" s="21"/>
      <c r="D111" s="21" t="s">
        <v>109</v>
      </c>
      <c r="K111" s="86">
        <f>K112</f>
        <v>1767000</v>
      </c>
      <c r="L111" s="86">
        <f>L112</f>
        <v>1767000</v>
      </c>
      <c r="M111" s="86">
        <f>M112</f>
        <v>1767000</v>
      </c>
    </row>
    <row r="112" spans="1:13" ht="19.5" customHeight="1" x14ac:dyDescent="0.2">
      <c r="A112" s="40"/>
      <c r="B112" s="32" t="s">
        <v>510</v>
      </c>
      <c r="C112" s="16" t="s">
        <v>66</v>
      </c>
      <c r="D112" s="16" t="s">
        <v>63</v>
      </c>
      <c r="K112" s="99">
        <v>1767000</v>
      </c>
      <c r="L112" s="99">
        <v>1767000</v>
      </c>
      <c r="M112" s="99">
        <v>1767000</v>
      </c>
    </row>
    <row r="113" spans="1:15" ht="35.85" customHeight="1" outlineLevel="1" x14ac:dyDescent="0.2">
      <c r="A113" s="14" t="s">
        <v>172</v>
      </c>
      <c r="B113" s="34" t="s">
        <v>142</v>
      </c>
      <c r="C113" s="17"/>
      <c r="D113" s="17" t="s">
        <v>11</v>
      </c>
      <c r="E113" s="18"/>
      <c r="F113" s="18"/>
      <c r="G113" s="18"/>
      <c r="H113" s="18"/>
      <c r="I113" s="18"/>
      <c r="J113" s="18"/>
      <c r="K113" s="112">
        <f>K114+K126+K142+K158+K155</f>
        <v>486475666.80000001</v>
      </c>
      <c r="L113" s="85">
        <f>L114+L126+L142+L158+L155</f>
        <v>484133732.24000001</v>
      </c>
      <c r="M113" s="85">
        <f>M114+M126+M142+M158+M155</f>
        <v>501121335.24000001</v>
      </c>
    </row>
    <row r="114" spans="1:15" ht="24" customHeight="1" outlineLevel="1" x14ac:dyDescent="0.2">
      <c r="A114" s="31" t="s">
        <v>90</v>
      </c>
      <c r="B114" s="36" t="s">
        <v>12</v>
      </c>
      <c r="C114" s="16"/>
      <c r="D114" s="16" t="s">
        <v>13</v>
      </c>
      <c r="E114" s="18"/>
      <c r="F114" s="18"/>
      <c r="G114" s="18"/>
      <c r="H114" s="18"/>
      <c r="I114" s="18"/>
      <c r="J114" s="18"/>
      <c r="K114" s="111">
        <f>K115+K118+K120+K124</f>
        <v>135569109</v>
      </c>
      <c r="L114" s="81">
        <f>L115+L118+L120+L124</f>
        <v>133459808</v>
      </c>
      <c r="M114" s="81">
        <f>M115+M118+M120+M124</f>
        <v>138840385</v>
      </c>
    </row>
    <row r="115" spans="1:15" ht="30.75" customHeight="1" outlineLevel="1" x14ac:dyDescent="0.2">
      <c r="A115" s="19" t="s">
        <v>345</v>
      </c>
      <c r="B115" s="37" t="s">
        <v>91</v>
      </c>
      <c r="C115" s="21"/>
      <c r="D115" s="21" t="s">
        <v>92</v>
      </c>
      <c r="E115" s="18"/>
      <c r="F115" s="18"/>
      <c r="G115" s="18"/>
      <c r="H115" s="18"/>
      <c r="I115" s="18"/>
      <c r="J115" s="18"/>
      <c r="K115" s="86">
        <f>K117+K116</f>
        <v>126363453</v>
      </c>
      <c r="L115" s="86">
        <f>L117+L116</f>
        <v>130972368</v>
      </c>
      <c r="M115" s="86">
        <f>M117+M116</f>
        <v>136352945</v>
      </c>
    </row>
    <row r="116" spans="1:15" ht="35.85" customHeight="1" outlineLevel="1" x14ac:dyDescent="0.2">
      <c r="A116" s="39"/>
      <c r="B116" s="36" t="s">
        <v>15</v>
      </c>
      <c r="C116" s="16" t="s">
        <v>65</v>
      </c>
      <c r="D116" s="16" t="s">
        <v>16</v>
      </c>
      <c r="E116" s="18"/>
      <c r="F116" s="18"/>
      <c r="G116" s="18"/>
      <c r="H116" s="18"/>
      <c r="I116" s="18"/>
      <c r="J116" s="18"/>
      <c r="K116" s="99">
        <v>42776355</v>
      </c>
      <c r="L116" s="99">
        <v>41687340</v>
      </c>
      <c r="M116" s="99">
        <v>41687340</v>
      </c>
      <c r="O116" s="42"/>
    </row>
    <row r="117" spans="1:15" ht="45.75" customHeight="1" outlineLevel="1" x14ac:dyDescent="0.2">
      <c r="A117" s="39"/>
      <c r="B117" s="36" t="s">
        <v>1</v>
      </c>
      <c r="C117" s="16" t="s">
        <v>65</v>
      </c>
      <c r="D117" s="16" t="s">
        <v>14</v>
      </c>
      <c r="E117" s="18"/>
      <c r="F117" s="18"/>
      <c r="G117" s="18"/>
      <c r="H117" s="18"/>
      <c r="I117" s="18"/>
      <c r="J117" s="18"/>
      <c r="K117" s="99">
        <v>83587098</v>
      </c>
      <c r="L117" s="99">
        <v>89285028</v>
      </c>
      <c r="M117" s="99">
        <v>94665605</v>
      </c>
    </row>
    <row r="118" spans="1:15" ht="30" customHeight="1" outlineLevel="1" x14ac:dyDescent="0.2">
      <c r="A118" s="19" t="s">
        <v>412</v>
      </c>
      <c r="B118" s="37" t="s">
        <v>93</v>
      </c>
      <c r="C118" s="21"/>
      <c r="D118" s="21" t="s">
        <v>94</v>
      </c>
      <c r="E118" s="18"/>
      <c r="F118" s="18"/>
      <c r="G118" s="18"/>
      <c r="H118" s="18"/>
      <c r="I118" s="18"/>
      <c r="J118" s="18"/>
      <c r="K118" s="86">
        <f>K119</f>
        <v>2487440</v>
      </c>
      <c r="L118" s="86">
        <f>L119</f>
        <v>2487440</v>
      </c>
      <c r="M118" s="86">
        <f>M119</f>
        <v>2487440</v>
      </c>
    </row>
    <row r="119" spans="1:15" ht="24" customHeight="1" outlineLevel="1" x14ac:dyDescent="0.2">
      <c r="A119" s="39"/>
      <c r="B119" s="36" t="s">
        <v>53</v>
      </c>
      <c r="C119" s="16" t="s">
        <v>65</v>
      </c>
      <c r="D119" s="16" t="s">
        <v>18</v>
      </c>
      <c r="E119" s="18"/>
      <c r="F119" s="18"/>
      <c r="G119" s="18"/>
      <c r="H119" s="18"/>
      <c r="I119" s="18"/>
      <c r="J119" s="18"/>
      <c r="K119" s="99">
        <v>2487440</v>
      </c>
      <c r="L119" s="99">
        <v>2487440</v>
      </c>
      <c r="M119" s="99">
        <v>2487440</v>
      </c>
    </row>
    <row r="120" spans="1:15" ht="29.25" customHeight="1" outlineLevel="1" x14ac:dyDescent="0.2">
      <c r="A120" s="41" t="s">
        <v>414</v>
      </c>
      <c r="B120" s="37" t="s">
        <v>144</v>
      </c>
      <c r="C120" s="21"/>
      <c r="D120" s="21" t="s">
        <v>143</v>
      </c>
      <c r="E120" s="30"/>
      <c r="F120" s="30"/>
      <c r="G120" s="30"/>
      <c r="H120" s="30"/>
      <c r="I120" s="30"/>
      <c r="J120" s="30"/>
      <c r="K120" s="86">
        <f>K121+K122+K123</f>
        <v>4579856</v>
      </c>
      <c r="L120" s="86">
        <f t="shared" ref="L120:N120" si="13">L121+L122+L123</f>
        <v>0</v>
      </c>
      <c r="M120" s="86">
        <f t="shared" si="13"/>
        <v>0</v>
      </c>
      <c r="N120" s="86">
        <f t="shared" si="13"/>
        <v>0</v>
      </c>
    </row>
    <row r="121" spans="1:15" ht="29.25" customHeight="1" outlineLevel="1" x14ac:dyDescent="0.2">
      <c r="A121" s="41"/>
      <c r="B121" s="32" t="s">
        <v>243</v>
      </c>
      <c r="C121" s="16" t="s">
        <v>65</v>
      </c>
      <c r="D121" s="16" t="s">
        <v>244</v>
      </c>
      <c r="E121" s="30"/>
      <c r="F121" s="30"/>
      <c r="G121" s="30"/>
      <c r="H121" s="30"/>
      <c r="I121" s="30"/>
      <c r="J121" s="30"/>
      <c r="K121" s="99">
        <v>1789996</v>
      </c>
      <c r="L121" s="99">
        <v>0</v>
      </c>
      <c r="M121" s="99">
        <v>0</v>
      </c>
    </row>
    <row r="122" spans="1:15" ht="45.75" customHeight="1" outlineLevel="1" x14ac:dyDescent="0.2">
      <c r="A122" s="41"/>
      <c r="B122" s="32" t="s">
        <v>490</v>
      </c>
      <c r="C122" s="16" t="s">
        <v>65</v>
      </c>
      <c r="D122" s="16" t="s">
        <v>491</v>
      </c>
      <c r="E122" s="30"/>
      <c r="F122" s="30"/>
      <c r="G122" s="30"/>
      <c r="H122" s="30"/>
      <c r="I122" s="30"/>
      <c r="J122" s="30"/>
      <c r="K122" s="99">
        <v>2706164.2</v>
      </c>
      <c r="L122" s="99">
        <v>0</v>
      </c>
      <c r="M122" s="99">
        <v>0</v>
      </c>
    </row>
    <row r="123" spans="1:15" ht="44.25" customHeight="1" outlineLevel="1" x14ac:dyDescent="0.2">
      <c r="A123" s="41"/>
      <c r="B123" s="32" t="s">
        <v>492</v>
      </c>
      <c r="C123" s="16" t="s">
        <v>65</v>
      </c>
      <c r="D123" s="16" t="s">
        <v>493</v>
      </c>
      <c r="E123" s="30"/>
      <c r="F123" s="30"/>
      <c r="G123" s="30"/>
      <c r="H123" s="30"/>
      <c r="I123" s="30"/>
      <c r="J123" s="30"/>
      <c r="K123" s="99">
        <v>83695.8</v>
      </c>
      <c r="L123" s="99">
        <v>0</v>
      </c>
      <c r="M123" s="99">
        <v>0</v>
      </c>
    </row>
    <row r="124" spans="1:15" ht="34.5" customHeight="1" outlineLevel="1" x14ac:dyDescent="0.2">
      <c r="A124" s="41" t="s">
        <v>416</v>
      </c>
      <c r="B124" s="37" t="s">
        <v>245</v>
      </c>
      <c r="C124" s="21"/>
      <c r="D124" s="21" t="s">
        <v>246</v>
      </c>
      <c r="E124" s="18"/>
      <c r="F124" s="18"/>
      <c r="G124" s="18"/>
      <c r="H124" s="18"/>
      <c r="I124" s="18"/>
      <c r="J124" s="18"/>
      <c r="K124" s="86">
        <f>K125</f>
        <v>2138360</v>
      </c>
      <c r="L124" s="86">
        <f>L125</f>
        <v>0</v>
      </c>
      <c r="M124" s="86">
        <f>M125</f>
        <v>0</v>
      </c>
    </row>
    <row r="125" spans="1:15" ht="26.25" customHeight="1" outlineLevel="1" x14ac:dyDescent="0.2">
      <c r="A125" s="39"/>
      <c r="B125" s="36" t="s">
        <v>225</v>
      </c>
      <c r="C125" s="16" t="s">
        <v>65</v>
      </c>
      <c r="D125" s="16" t="s">
        <v>247</v>
      </c>
      <c r="E125" s="18"/>
      <c r="F125" s="18"/>
      <c r="G125" s="18"/>
      <c r="H125" s="18"/>
      <c r="I125" s="18"/>
      <c r="J125" s="18"/>
      <c r="K125" s="99">
        <v>2138360</v>
      </c>
      <c r="L125" s="99">
        <v>0</v>
      </c>
      <c r="M125" s="99">
        <v>0</v>
      </c>
      <c r="O125" s="43"/>
    </row>
    <row r="126" spans="1:15" ht="18.75" customHeight="1" outlineLevel="1" x14ac:dyDescent="0.2">
      <c r="A126" s="31" t="s">
        <v>346</v>
      </c>
      <c r="B126" s="36" t="s">
        <v>19</v>
      </c>
      <c r="C126" s="16"/>
      <c r="D126" s="16" t="s">
        <v>95</v>
      </c>
      <c r="E126" s="18"/>
      <c r="F126" s="18"/>
      <c r="G126" s="18"/>
      <c r="H126" s="18"/>
      <c r="I126" s="18"/>
      <c r="J126" s="18"/>
      <c r="K126" s="111">
        <f>K127+K131+K136+K140+K138</f>
        <v>303041225.30000001</v>
      </c>
      <c r="L126" s="111">
        <f t="shared" ref="L126:M126" si="14">L127+L131+L136+L140+L138</f>
        <v>304832943.19999999</v>
      </c>
      <c r="M126" s="111">
        <f t="shared" si="14"/>
        <v>316286501.19999999</v>
      </c>
    </row>
    <row r="127" spans="1:15" ht="35.85" customHeight="1" outlineLevel="1" x14ac:dyDescent="0.2">
      <c r="A127" s="19" t="s">
        <v>347</v>
      </c>
      <c r="B127" s="37" t="s">
        <v>96</v>
      </c>
      <c r="C127" s="21"/>
      <c r="D127" s="21" t="s">
        <v>97</v>
      </c>
      <c r="E127" s="18"/>
      <c r="F127" s="18"/>
      <c r="G127" s="18"/>
      <c r="H127" s="18"/>
      <c r="I127" s="18"/>
      <c r="J127" s="18"/>
      <c r="K127" s="86">
        <f>K129+K130+K128</f>
        <v>266538391</v>
      </c>
      <c r="L127" s="86">
        <f>L129+L130+L128</f>
        <v>279042736</v>
      </c>
      <c r="M127" s="86">
        <f>M129+M130+M128</f>
        <v>290236194</v>
      </c>
    </row>
    <row r="128" spans="1:15" ht="42" customHeight="1" outlineLevel="1" x14ac:dyDescent="0.2">
      <c r="A128" s="19"/>
      <c r="B128" s="36" t="s">
        <v>201</v>
      </c>
      <c r="C128" s="16" t="s">
        <v>65</v>
      </c>
      <c r="D128" s="16" t="s">
        <v>202</v>
      </c>
      <c r="E128" s="18"/>
      <c r="F128" s="18"/>
      <c r="G128" s="18"/>
      <c r="H128" s="18"/>
      <c r="I128" s="18"/>
      <c r="J128" s="18"/>
      <c r="K128" s="99">
        <v>16848000</v>
      </c>
      <c r="L128" s="99">
        <v>19305000</v>
      </c>
      <c r="M128" s="99">
        <v>19344000</v>
      </c>
    </row>
    <row r="129" spans="1:15" ht="35.85" customHeight="1" outlineLevel="1" x14ac:dyDescent="0.2">
      <c r="A129" s="39"/>
      <c r="B129" s="36" t="s">
        <v>20</v>
      </c>
      <c r="C129" s="16" t="s">
        <v>65</v>
      </c>
      <c r="D129" s="16" t="s">
        <v>21</v>
      </c>
      <c r="E129" s="18"/>
      <c r="F129" s="18"/>
      <c r="G129" s="18"/>
      <c r="H129" s="18"/>
      <c r="I129" s="18"/>
      <c r="J129" s="18"/>
      <c r="K129" s="99">
        <v>82790565</v>
      </c>
      <c r="L129" s="99">
        <v>81202525</v>
      </c>
      <c r="M129" s="99">
        <v>81202525</v>
      </c>
      <c r="O129" s="38"/>
    </row>
    <row r="130" spans="1:15" ht="57.75" customHeight="1" outlineLevel="1" x14ac:dyDescent="0.2">
      <c r="A130" s="39"/>
      <c r="B130" s="36" t="s">
        <v>511</v>
      </c>
      <c r="C130" s="16" t="s">
        <v>65</v>
      </c>
      <c r="D130" s="16" t="s">
        <v>22</v>
      </c>
      <c r="E130" s="18"/>
      <c r="F130" s="18"/>
      <c r="G130" s="18"/>
      <c r="H130" s="18"/>
      <c r="I130" s="18"/>
      <c r="J130" s="18"/>
      <c r="K130" s="99">
        <v>166899826</v>
      </c>
      <c r="L130" s="99">
        <v>178535211</v>
      </c>
      <c r="M130" s="99">
        <v>189689669</v>
      </c>
    </row>
    <row r="131" spans="1:15" ht="33.75" customHeight="1" outlineLevel="1" x14ac:dyDescent="0.2">
      <c r="A131" s="19" t="s">
        <v>413</v>
      </c>
      <c r="B131" s="37" t="s">
        <v>98</v>
      </c>
      <c r="C131" s="21"/>
      <c r="D131" s="21" t="s">
        <v>99</v>
      </c>
      <c r="E131" s="18"/>
      <c r="F131" s="18"/>
      <c r="G131" s="18"/>
      <c r="H131" s="18"/>
      <c r="I131" s="18"/>
      <c r="J131" s="18"/>
      <c r="K131" s="86">
        <f>K132+K134+K133+K135</f>
        <v>23207104.300000001</v>
      </c>
      <c r="L131" s="86">
        <f t="shared" ref="L131:M131" si="15">L132+L134+L133+L135</f>
        <v>24320207.199999999</v>
      </c>
      <c r="M131" s="86">
        <f t="shared" si="15"/>
        <v>24580307.199999999</v>
      </c>
    </row>
    <row r="132" spans="1:15" ht="23.85" customHeight="1" outlineLevel="1" x14ac:dyDescent="0.2">
      <c r="A132" s="39"/>
      <c r="B132" s="36" t="s">
        <v>17</v>
      </c>
      <c r="C132" s="16" t="s">
        <v>65</v>
      </c>
      <c r="D132" s="16" t="s">
        <v>50</v>
      </c>
      <c r="E132" s="18"/>
      <c r="F132" s="18"/>
      <c r="G132" s="18"/>
      <c r="H132" s="18"/>
      <c r="I132" s="18"/>
      <c r="J132" s="18"/>
      <c r="K132" s="99">
        <v>1586920</v>
      </c>
      <c r="L132" s="99">
        <v>1586920</v>
      </c>
      <c r="M132" s="99">
        <v>1586920</v>
      </c>
    </row>
    <row r="133" spans="1:15" ht="35.25" customHeight="1" outlineLevel="1" x14ac:dyDescent="0.2">
      <c r="A133" s="39"/>
      <c r="B133" s="32" t="s">
        <v>248</v>
      </c>
      <c r="C133" s="16" t="s">
        <v>65</v>
      </c>
      <c r="D133" s="16" t="s">
        <v>249</v>
      </c>
      <c r="E133" s="18"/>
      <c r="F133" s="18"/>
      <c r="G133" s="18"/>
      <c r="H133" s="18"/>
      <c r="I133" s="18"/>
      <c r="J133" s="18"/>
      <c r="K133" s="99">
        <v>6452350</v>
      </c>
      <c r="L133" s="99">
        <v>6452350</v>
      </c>
      <c r="M133" s="99">
        <v>6452350</v>
      </c>
    </row>
    <row r="134" spans="1:15" ht="56.25" customHeight="1" outlineLevel="1" x14ac:dyDescent="0.2">
      <c r="A134" s="39"/>
      <c r="B134" s="36" t="s">
        <v>512</v>
      </c>
      <c r="C134" s="16" t="s">
        <v>65</v>
      </c>
      <c r="D134" s="16" t="s">
        <v>362</v>
      </c>
      <c r="E134" s="18"/>
      <c r="F134" s="18"/>
      <c r="G134" s="18"/>
      <c r="H134" s="18"/>
      <c r="I134" s="18"/>
      <c r="J134" s="18"/>
      <c r="K134" s="99">
        <v>14796800</v>
      </c>
      <c r="L134" s="99">
        <v>14796800</v>
      </c>
      <c r="M134" s="99">
        <v>15056900</v>
      </c>
    </row>
    <row r="135" spans="1:15" ht="50.25" customHeight="1" outlineLevel="1" x14ac:dyDescent="0.2">
      <c r="A135" s="39"/>
      <c r="B135" s="36" t="s">
        <v>494</v>
      </c>
      <c r="C135" s="16" t="s">
        <v>65</v>
      </c>
      <c r="D135" s="16" t="s">
        <v>495</v>
      </c>
      <c r="E135" s="102"/>
      <c r="F135" s="18"/>
      <c r="G135" s="18"/>
      <c r="H135" s="18"/>
      <c r="I135" s="18"/>
      <c r="J135" s="18"/>
      <c r="K135" s="97">
        <v>371034.3</v>
      </c>
      <c r="L135" s="97">
        <v>1484137.2</v>
      </c>
      <c r="M135" s="97">
        <v>1484137.2</v>
      </c>
    </row>
    <row r="136" spans="1:15" ht="27.75" customHeight="1" outlineLevel="1" x14ac:dyDescent="0.2">
      <c r="A136" s="19" t="s">
        <v>415</v>
      </c>
      <c r="B136" s="37" t="s">
        <v>145</v>
      </c>
      <c r="C136" s="21"/>
      <c r="D136" s="21" t="s">
        <v>146</v>
      </c>
      <c r="E136" s="12" t="e">
        <f>#REF!+#REF!+#REF!+#REF!</f>
        <v>#REF!</v>
      </c>
      <c r="F136" s="18"/>
      <c r="G136" s="18"/>
      <c r="H136" s="18"/>
      <c r="I136" s="18"/>
      <c r="J136" s="18"/>
      <c r="K136" s="11">
        <f>K137</f>
        <v>2807570</v>
      </c>
      <c r="L136" s="11">
        <f t="shared" ref="L136:M136" si="16">L137</f>
        <v>0</v>
      </c>
      <c r="M136" s="11">
        <f t="shared" si="16"/>
        <v>0</v>
      </c>
    </row>
    <row r="137" spans="1:15" ht="27.75" customHeight="1" outlineLevel="1" x14ac:dyDescent="0.2">
      <c r="A137" s="19"/>
      <c r="B137" s="32" t="s">
        <v>250</v>
      </c>
      <c r="C137" s="16" t="s">
        <v>65</v>
      </c>
      <c r="D137" s="16" t="s">
        <v>251</v>
      </c>
      <c r="E137" s="12"/>
      <c r="F137" s="18"/>
      <c r="G137" s="18"/>
      <c r="H137" s="18"/>
      <c r="I137" s="18"/>
      <c r="J137" s="18"/>
      <c r="K137" s="103">
        <v>2807570</v>
      </c>
      <c r="L137" s="103">
        <v>0</v>
      </c>
      <c r="M137" s="103">
        <v>0</v>
      </c>
    </row>
    <row r="138" spans="1:15" ht="30" customHeight="1" outlineLevel="1" x14ac:dyDescent="0.2">
      <c r="A138" s="19" t="s">
        <v>417</v>
      </c>
      <c r="B138" s="37" t="s">
        <v>252</v>
      </c>
      <c r="C138" s="21"/>
      <c r="D138" s="21" t="s">
        <v>253</v>
      </c>
      <c r="E138" s="46"/>
      <c r="F138" s="18"/>
      <c r="G138" s="18"/>
      <c r="H138" s="18"/>
      <c r="I138" s="18"/>
      <c r="J138" s="18"/>
      <c r="K138" s="45">
        <f>K139</f>
        <v>4583160</v>
      </c>
      <c r="L138" s="45">
        <f>L139</f>
        <v>0</v>
      </c>
      <c r="M138" s="45">
        <f>M139</f>
        <v>0</v>
      </c>
    </row>
    <row r="139" spans="1:15" ht="23.25" customHeight="1" outlineLevel="1" x14ac:dyDescent="0.2">
      <c r="A139" s="19"/>
      <c r="B139" s="36" t="s">
        <v>225</v>
      </c>
      <c r="C139" s="16" t="s">
        <v>65</v>
      </c>
      <c r="D139" s="16" t="s">
        <v>254</v>
      </c>
      <c r="E139" s="46"/>
      <c r="F139" s="18"/>
      <c r="G139" s="18"/>
      <c r="H139" s="18"/>
      <c r="I139" s="18"/>
      <c r="J139" s="18"/>
      <c r="K139" s="104">
        <v>4583160</v>
      </c>
      <c r="L139" s="104">
        <v>0</v>
      </c>
      <c r="M139" s="104">
        <v>0</v>
      </c>
    </row>
    <row r="140" spans="1:15" ht="33" customHeight="1" outlineLevel="1" x14ac:dyDescent="0.2">
      <c r="A140" s="41" t="s">
        <v>418</v>
      </c>
      <c r="B140" s="37" t="s">
        <v>288</v>
      </c>
      <c r="C140" s="21"/>
      <c r="D140" s="21" t="s">
        <v>289</v>
      </c>
      <c r="E140" s="44"/>
      <c r="F140" s="30"/>
      <c r="G140" s="30"/>
      <c r="H140" s="30"/>
      <c r="I140" s="30"/>
      <c r="J140" s="30"/>
      <c r="K140" s="45">
        <f>K141</f>
        <v>5905000</v>
      </c>
      <c r="L140" s="45">
        <f>L141</f>
        <v>1470000</v>
      </c>
      <c r="M140" s="45">
        <f>M141</f>
        <v>1470000</v>
      </c>
    </row>
    <row r="141" spans="1:15" ht="33" customHeight="1" outlineLevel="1" x14ac:dyDescent="0.2">
      <c r="A141" s="39"/>
      <c r="B141" s="36" t="s">
        <v>147</v>
      </c>
      <c r="C141" s="16" t="s">
        <v>65</v>
      </c>
      <c r="D141" s="16" t="s">
        <v>290</v>
      </c>
      <c r="E141" s="46"/>
      <c r="F141" s="18"/>
      <c r="G141" s="18"/>
      <c r="H141" s="18"/>
      <c r="I141" s="18"/>
      <c r="J141" s="18"/>
      <c r="K141" s="104">
        <v>5905000</v>
      </c>
      <c r="L141" s="104">
        <v>1470000</v>
      </c>
      <c r="M141" s="104">
        <v>1470000</v>
      </c>
    </row>
    <row r="142" spans="1:15" ht="35.85" customHeight="1" outlineLevel="1" x14ac:dyDescent="0.2">
      <c r="A142" s="31" t="s">
        <v>348</v>
      </c>
      <c r="B142" s="36" t="s">
        <v>23</v>
      </c>
      <c r="C142" s="16"/>
      <c r="D142" s="16" t="s">
        <v>24</v>
      </c>
      <c r="E142" s="18"/>
      <c r="F142" s="18"/>
      <c r="G142" s="18"/>
      <c r="H142" s="18"/>
      <c r="I142" s="18"/>
      <c r="J142" s="18"/>
      <c r="K142" s="111">
        <f>K143+K146+K149+K151+K153</f>
        <v>27397213.5</v>
      </c>
      <c r="L142" s="81">
        <f>L143+L146+L149+L151+L153</f>
        <v>25743866.039999999</v>
      </c>
      <c r="M142" s="81">
        <f>M143+M146+M149+M151+M153</f>
        <v>25743866.039999999</v>
      </c>
    </row>
    <row r="143" spans="1:15" ht="35.85" customHeight="1" outlineLevel="1" x14ac:dyDescent="0.2">
      <c r="A143" s="19" t="s">
        <v>419</v>
      </c>
      <c r="B143" s="37" t="s">
        <v>100</v>
      </c>
      <c r="C143" s="21"/>
      <c r="D143" s="21" t="s">
        <v>101</v>
      </c>
      <c r="E143" s="18"/>
      <c r="F143" s="18"/>
      <c r="G143" s="18"/>
      <c r="H143" s="18"/>
      <c r="I143" s="18"/>
      <c r="J143" s="18"/>
      <c r="K143" s="86">
        <f>K144+K145</f>
        <v>23936200</v>
      </c>
      <c r="L143" s="86">
        <f>L144+L145</f>
        <v>22840030</v>
      </c>
      <c r="M143" s="86">
        <f>M144+M145</f>
        <v>22840030</v>
      </c>
    </row>
    <row r="144" spans="1:15" ht="35.85" customHeight="1" outlineLevel="1" x14ac:dyDescent="0.2">
      <c r="A144" s="39"/>
      <c r="B144" s="36" t="s">
        <v>25</v>
      </c>
      <c r="C144" s="16" t="s">
        <v>65</v>
      </c>
      <c r="D144" s="16" t="s">
        <v>26</v>
      </c>
      <c r="E144" s="18"/>
      <c r="F144" s="18"/>
      <c r="G144" s="18"/>
      <c r="H144" s="18"/>
      <c r="I144" s="18"/>
      <c r="J144" s="18"/>
      <c r="K144" s="99">
        <v>22627095</v>
      </c>
      <c r="L144" s="99">
        <v>21530925</v>
      </c>
      <c r="M144" s="99">
        <v>21530925</v>
      </c>
      <c r="O144" s="38"/>
    </row>
    <row r="145" spans="1:15" ht="23.25" customHeight="1" outlineLevel="1" x14ac:dyDescent="0.2">
      <c r="A145" s="39"/>
      <c r="B145" s="36" t="s">
        <v>363</v>
      </c>
      <c r="C145" s="16" t="s">
        <v>65</v>
      </c>
      <c r="D145" s="16" t="s">
        <v>364</v>
      </c>
      <c r="E145" s="18"/>
      <c r="F145" s="18"/>
      <c r="G145" s="18"/>
      <c r="H145" s="18"/>
      <c r="I145" s="18"/>
      <c r="J145" s="18"/>
      <c r="K145" s="99">
        <v>1309105</v>
      </c>
      <c r="L145" s="99">
        <v>1309105</v>
      </c>
      <c r="M145" s="99">
        <v>1309105</v>
      </c>
      <c r="O145" s="38"/>
    </row>
    <row r="146" spans="1:15" ht="35.85" customHeight="1" outlineLevel="1" x14ac:dyDescent="0.2">
      <c r="A146" s="19" t="s">
        <v>420</v>
      </c>
      <c r="B146" s="37" t="s">
        <v>102</v>
      </c>
      <c r="C146" s="21"/>
      <c r="D146" s="21" t="s">
        <v>103</v>
      </c>
      <c r="E146" s="18"/>
      <c r="F146" s="18"/>
      <c r="G146" s="18"/>
      <c r="H146" s="18"/>
      <c r="I146" s="18"/>
      <c r="J146" s="18"/>
      <c r="K146" s="86">
        <f>K148+K147</f>
        <v>3309953.5</v>
      </c>
      <c r="L146" s="86">
        <f>L148+L147</f>
        <v>2903836.04</v>
      </c>
      <c r="M146" s="86">
        <f>M148+M147</f>
        <v>2903836.04</v>
      </c>
    </row>
    <row r="147" spans="1:15" ht="35.85" customHeight="1" outlineLevel="1" x14ac:dyDescent="0.2">
      <c r="A147" s="19"/>
      <c r="B147" s="32" t="s">
        <v>255</v>
      </c>
      <c r="C147" s="16" t="s">
        <v>65</v>
      </c>
      <c r="D147" s="16" t="s">
        <v>256</v>
      </c>
      <c r="E147" s="18"/>
      <c r="F147" s="18"/>
      <c r="G147" s="18"/>
      <c r="H147" s="18"/>
      <c r="I147" s="18"/>
      <c r="J147" s="18"/>
      <c r="K147" s="99">
        <v>1153330</v>
      </c>
      <c r="L147" s="99">
        <v>0</v>
      </c>
      <c r="M147" s="99">
        <v>0</v>
      </c>
    </row>
    <row r="148" spans="1:15" ht="35.85" customHeight="1" outlineLevel="1" x14ac:dyDescent="0.2">
      <c r="A148" s="39"/>
      <c r="B148" s="36" t="s">
        <v>307</v>
      </c>
      <c r="C148" s="16" t="s">
        <v>65</v>
      </c>
      <c r="D148" s="16" t="s">
        <v>30</v>
      </c>
      <c r="E148" s="18"/>
      <c r="F148" s="18"/>
      <c r="G148" s="18"/>
      <c r="H148" s="18"/>
      <c r="I148" s="18"/>
      <c r="J148" s="18"/>
      <c r="K148" s="99">
        <v>2156623.5</v>
      </c>
      <c r="L148" s="99">
        <v>2903836.04</v>
      </c>
      <c r="M148" s="99">
        <v>2903836.04</v>
      </c>
    </row>
    <row r="149" spans="1:15" ht="35.85" customHeight="1" outlineLevel="1" x14ac:dyDescent="0.2">
      <c r="A149" s="41" t="s">
        <v>421</v>
      </c>
      <c r="B149" s="37" t="s">
        <v>257</v>
      </c>
      <c r="C149" s="21"/>
      <c r="D149" s="21" t="s">
        <v>258</v>
      </c>
      <c r="E149" s="18"/>
      <c r="F149" s="18"/>
      <c r="G149" s="18"/>
      <c r="H149" s="18"/>
      <c r="I149" s="18"/>
      <c r="J149" s="18"/>
      <c r="K149" s="81">
        <f>K150</f>
        <v>97000</v>
      </c>
      <c r="L149" s="81">
        <f>L150</f>
        <v>0</v>
      </c>
      <c r="M149" s="81">
        <f>M150</f>
        <v>0</v>
      </c>
    </row>
    <row r="150" spans="1:15" ht="35.85" customHeight="1" outlineLevel="1" x14ac:dyDescent="0.2">
      <c r="A150" s="39"/>
      <c r="B150" s="32" t="s">
        <v>259</v>
      </c>
      <c r="C150" s="16" t="s">
        <v>65</v>
      </c>
      <c r="D150" s="16" t="s">
        <v>260</v>
      </c>
      <c r="E150" s="18"/>
      <c r="F150" s="18"/>
      <c r="G150" s="18"/>
      <c r="H150" s="18"/>
      <c r="I150" s="18"/>
      <c r="J150" s="18"/>
      <c r="K150" s="99">
        <v>97000</v>
      </c>
      <c r="L150" s="99">
        <v>0</v>
      </c>
      <c r="M150" s="99">
        <v>0</v>
      </c>
    </row>
    <row r="151" spans="1:15" ht="35.85" customHeight="1" outlineLevel="1" x14ac:dyDescent="0.2">
      <c r="A151" s="41" t="s">
        <v>422</v>
      </c>
      <c r="B151" s="20" t="s">
        <v>261</v>
      </c>
      <c r="C151" s="21"/>
      <c r="D151" s="21" t="s">
        <v>262</v>
      </c>
      <c r="E151" s="18"/>
      <c r="F151" s="18"/>
      <c r="G151" s="18"/>
      <c r="H151" s="18"/>
      <c r="I151" s="18"/>
      <c r="J151" s="18"/>
      <c r="K151" s="81">
        <f>K152</f>
        <v>46060</v>
      </c>
      <c r="L151" s="81">
        <f>L152</f>
        <v>0</v>
      </c>
      <c r="M151" s="81">
        <f>M152</f>
        <v>0</v>
      </c>
    </row>
    <row r="152" spans="1:15" ht="35.85" customHeight="1" outlineLevel="1" x14ac:dyDescent="0.2">
      <c r="A152" s="39"/>
      <c r="B152" s="32" t="s">
        <v>263</v>
      </c>
      <c r="C152" s="16" t="s">
        <v>65</v>
      </c>
      <c r="D152" s="16" t="s">
        <v>264</v>
      </c>
      <c r="E152" s="18"/>
      <c r="F152" s="18"/>
      <c r="G152" s="18"/>
      <c r="H152" s="18"/>
      <c r="I152" s="18"/>
      <c r="J152" s="18"/>
      <c r="K152" s="99">
        <v>46060</v>
      </c>
      <c r="L152" s="99">
        <v>0</v>
      </c>
      <c r="M152" s="99">
        <v>0</v>
      </c>
    </row>
    <row r="153" spans="1:15" ht="35.85" customHeight="1" outlineLevel="1" x14ac:dyDescent="0.2">
      <c r="A153" s="39" t="s">
        <v>423</v>
      </c>
      <c r="B153" s="20" t="s">
        <v>252</v>
      </c>
      <c r="C153" s="21"/>
      <c r="D153" s="21" t="s">
        <v>265</v>
      </c>
      <c r="E153" s="18"/>
      <c r="F153" s="18"/>
      <c r="G153" s="18"/>
      <c r="H153" s="18"/>
      <c r="I153" s="18"/>
      <c r="J153" s="18"/>
      <c r="K153" s="81">
        <f>K154</f>
        <v>8000</v>
      </c>
      <c r="L153" s="81">
        <f>L154</f>
        <v>0</v>
      </c>
      <c r="M153" s="81">
        <f>M154</f>
        <v>0</v>
      </c>
    </row>
    <row r="154" spans="1:15" ht="35.85" customHeight="1" outlineLevel="1" x14ac:dyDescent="0.2">
      <c r="A154" s="39"/>
      <c r="B154" s="32" t="s">
        <v>266</v>
      </c>
      <c r="C154" s="16" t="s">
        <v>65</v>
      </c>
      <c r="D154" s="16" t="s">
        <v>267</v>
      </c>
      <c r="E154" s="18"/>
      <c r="F154" s="18"/>
      <c r="G154" s="18"/>
      <c r="H154" s="18"/>
      <c r="I154" s="18"/>
      <c r="J154" s="18"/>
      <c r="K154" s="99">
        <v>8000</v>
      </c>
      <c r="L154" s="99">
        <v>0</v>
      </c>
      <c r="M154" s="99">
        <v>0</v>
      </c>
    </row>
    <row r="155" spans="1:15" ht="35.85" customHeight="1" outlineLevel="1" x14ac:dyDescent="0.2">
      <c r="A155" s="39" t="s">
        <v>424</v>
      </c>
      <c r="B155" s="36" t="s">
        <v>268</v>
      </c>
      <c r="C155" s="16"/>
      <c r="D155" s="16" t="s">
        <v>269</v>
      </c>
      <c r="E155" s="18"/>
      <c r="F155" s="18"/>
      <c r="G155" s="18"/>
      <c r="H155" s="18"/>
      <c r="I155" s="18"/>
      <c r="J155" s="18"/>
      <c r="K155" s="111">
        <f t="shared" ref="K155:M156" si="17">K156</f>
        <v>287000</v>
      </c>
      <c r="L155" s="81">
        <f t="shared" si="17"/>
        <v>0</v>
      </c>
      <c r="M155" s="81">
        <f t="shared" si="17"/>
        <v>0</v>
      </c>
    </row>
    <row r="156" spans="1:15" ht="35.85" customHeight="1" outlineLevel="1" x14ac:dyDescent="0.2">
      <c r="A156" s="41" t="s">
        <v>425</v>
      </c>
      <c r="B156" s="37" t="s">
        <v>216</v>
      </c>
      <c r="C156" s="21"/>
      <c r="D156" s="21" t="s">
        <v>270</v>
      </c>
      <c r="E156" s="18"/>
      <c r="F156" s="18"/>
      <c r="G156" s="18"/>
      <c r="H156" s="18"/>
      <c r="I156" s="18"/>
      <c r="J156" s="18"/>
      <c r="K156" s="81">
        <f t="shared" si="17"/>
        <v>287000</v>
      </c>
      <c r="L156" s="81">
        <f t="shared" si="17"/>
        <v>0</v>
      </c>
      <c r="M156" s="81">
        <f t="shared" si="17"/>
        <v>0</v>
      </c>
    </row>
    <row r="157" spans="1:15" ht="35.85" customHeight="1" outlineLevel="1" x14ac:dyDescent="0.2">
      <c r="A157" s="39"/>
      <c r="B157" s="36" t="s">
        <v>295</v>
      </c>
      <c r="C157" s="16" t="s">
        <v>65</v>
      </c>
      <c r="D157" s="16" t="s">
        <v>271</v>
      </c>
      <c r="E157" s="18"/>
      <c r="F157" s="18"/>
      <c r="G157" s="18"/>
      <c r="H157" s="18"/>
      <c r="I157" s="18"/>
      <c r="J157" s="18"/>
      <c r="K157" s="99">
        <v>287000</v>
      </c>
      <c r="L157" s="99">
        <v>0</v>
      </c>
      <c r="M157" s="99">
        <v>0</v>
      </c>
    </row>
    <row r="158" spans="1:15" ht="30" customHeight="1" outlineLevel="1" x14ac:dyDescent="0.2">
      <c r="A158" s="39" t="s">
        <v>426</v>
      </c>
      <c r="B158" s="36" t="s">
        <v>51</v>
      </c>
      <c r="C158" s="16"/>
      <c r="D158" s="16" t="s">
        <v>52</v>
      </c>
      <c r="E158" s="18"/>
      <c r="F158" s="18"/>
      <c r="G158" s="18"/>
      <c r="H158" s="18"/>
      <c r="I158" s="18"/>
      <c r="J158" s="18"/>
      <c r="K158" s="81">
        <f>K159+K160+K162+K161</f>
        <v>20181119</v>
      </c>
      <c r="L158" s="81">
        <f>L159+L160+L162+L161</f>
        <v>20097115</v>
      </c>
      <c r="M158" s="81">
        <f>M159+M160+M162+M161</f>
        <v>20250583</v>
      </c>
    </row>
    <row r="159" spans="1:15" ht="37.5" customHeight="1" outlineLevel="1" x14ac:dyDescent="0.2">
      <c r="A159" s="39"/>
      <c r="B159" s="36" t="s">
        <v>509</v>
      </c>
      <c r="C159" s="16" t="s">
        <v>64</v>
      </c>
      <c r="D159" s="16" t="s">
        <v>32</v>
      </c>
      <c r="E159" s="18"/>
      <c r="F159" s="18"/>
      <c r="G159" s="18"/>
      <c r="H159" s="18"/>
      <c r="I159" s="18"/>
      <c r="J159" s="18"/>
      <c r="K159" s="99">
        <v>4041590</v>
      </c>
      <c r="L159" s="99">
        <v>4041590</v>
      </c>
      <c r="M159" s="99">
        <v>4041590</v>
      </c>
    </row>
    <row r="160" spans="1:15" ht="19.5" customHeight="1" outlineLevel="1" x14ac:dyDescent="0.2">
      <c r="A160" s="39"/>
      <c r="B160" s="36" t="s">
        <v>513</v>
      </c>
      <c r="C160" s="16" t="s">
        <v>65</v>
      </c>
      <c r="D160" s="16" t="s">
        <v>31</v>
      </c>
      <c r="E160" s="18"/>
      <c r="F160" s="18"/>
      <c r="G160" s="18"/>
      <c r="H160" s="18"/>
      <c r="I160" s="18"/>
      <c r="J160" s="18"/>
      <c r="K160" s="99">
        <v>12244465</v>
      </c>
      <c r="L160" s="99">
        <v>12194465</v>
      </c>
      <c r="M160" s="99">
        <v>12194465</v>
      </c>
    </row>
    <row r="161" spans="1:13" ht="19.5" customHeight="1" outlineLevel="1" x14ac:dyDescent="0.2">
      <c r="A161" s="39"/>
      <c r="B161" s="32" t="s">
        <v>272</v>
      </c>
      <c r="C161" s="16" t="s">
        <v>65</v>
      </c>
      <c r="D161" s="16" t="s">
        <v>273</v>
      </c>
      <c r="E161" s="18"/>
      <c r="F161" s="18"/>
      <c r="G161" s="18"/>
      <c r="H161" s="18"/>
      <c r="I161" s="18"/>
      <c r="J161" s="18"/>
      <c r="K161" s="99">
        <v>182600</v>
      </c>
      <c r="L161" s="99">
        <v>0</v>
      </c>
      <c r="M161" s="99">
        <v>0</v>
      </c>
    </row>
    <row r="162" spans="1:13" ht="60" customHeight="1" outlineLevel="1" x14ac:dyDescent="0.2">
      <c r="A162" s="39"/>
      <c r="B162" s="32" t="s">
        <v>514</v>
      </c>
      <c r="C162" s="16" t="s">
        <v>65</v>
      </c>
      <c r="D162" s="16" t="s">
        <v>40</v>
      </c>
      <c r="E162" s="18"/>
      <c r="F162" s="18"/>
      <c r="G162" s="18"/>
      <c r="H162" s="18"/>
      <c r="I162" s="18"/>
      <c r="J162" s="18"/>
      <c r="K162" s="99">
        <v>3712464</v>
      </c>
      <c r="L162" s="99">
        <v>3861060</v>
      </c>
      <c r="M162" s="99">
        <v>4014528</v>
      </c>
    </row>
    <row r="163" spans="1:13" ht="31.5" customHeight="1" x14ac:dyDescent="0.2">
      <c r="A163" s="14" t="s">
        <v>173</v>
      </c>
      <c r="B163" s="47" t="s">
        <v>148</v>
      </c>
      <c r="C163" s="17"/>
      <c r="D163" s="17" t="s">
        <v>44</v>
      </c>
      <c r="K163" s="112">
        <f>K164+K175+K171</f>
        <v>17593872.93</v>
      </c>
      <c r="L163" s="85">
        <f>L164+L175+L171</f>
        <v>27226229.120000001</v>
      </c>
      <c r="M163" s="85">
        <f>M164+M175+M171</f>
        <v>27294909.030000001</v>
      </c>
    </row>
    <row r="164" spans="1:13" ht="38.1" customHeight="1" outlineLevel="1" x14ac:dyDescent="0.2">
      <c r="A164" s="31" t="s">
        <v>184</v>
      </c>
      <c r="B164" s="32" t="s">
        <v>149</v>
      </c>
      <c r="C164" s="16"/>
      <c r="D164" s="16" t="s">
        <v>45</v>
      </c>
      <c r="E164" s="18"/>
      <c r="F164" s="18"/>
      <c r="G164" s="18"/>
      <c r="H164" s="18"/>
      <c r="I164" s="18"/>
      <c r="J164" s="18"/>
      <c r="K164" s="81">
        <f>K165</f>
        <v>7160000</v>
      </c>
      <c r="L164" s="81">
        <f>L165</f>
        <v>3375876.19</v>
      </c>
      <c r="M164" s="81">
        <f>M165</f>
        <v>3444556.1</v>
      </c>
    </row>
    <row r="165" spans="1:13" ht="41.25" customHeight="1" outlineLevel="1" x14ac:dyDescent="0.2">
      <c r="A165" s="19" t="s">
        <v>427</v>
      </c>
      <c r="B165" s="48" t="s">
        <v>104</v>
      </c>
      <c r="C165" s="21"/>
      <c r="D165" s="49" t="s">
        <v>105</v>
      </c>
      <c r="E165" s="18"/>
      <c r="F165" s="18"/>
      <c r="G165" s="18"/>
      <c r="H165" s="18"/>
      <c r="I165" s="18"/>
      <c r="J165" s="18"/>
      <c r="K165" s="86">
        <f>K167+K166+K168+K169+K170</f>
        <v>7160000</v>
      </c>
      <c r="L165" s="86">
        <f t="shared" ref="L165:M165" si="18">L167+L166+L168+L169+L170</f>
        <v>3375876.19</v>
      </c>
      <c r="M165" s="86">
        <f t="shared" si="18"/>
        <v>3444556.1</v>
      </c>
    </row>
    <row r="166" spans="1:13" ht="41.25" customHeight="1" outlineLevel="1" x14ac:dyDescent="0.2">
      <c r="A166" s="19"/>
      <c r="B166" s="32" t="s">
        <v>274</v>
      </c>
      <c r="C166" s="16" t="s">
        <v>64</v>
      </c>
      <c r="D166" s="50" t="s">
        <v>275</v>
      </c>
      <c r="E166" s="18"/>
      <c r="F166" s="18"/>
      <c r="G166" s="18"/>
      <c r="H166" s="18"/>
      <c r="I166" s="18"/>
      <c r="J166" s="18"/>
      <c r="K166" s="99">
        <v>600000</v>
      </c>
      <c r="L166" s="99">
        <v>0</v>
      </c>
      <c r="M166" s="99">
        <v>0</v>
      </c>
    </row>
    <row r="167" spans="1:13" ht="32.25" customHeight="1" outlineLevel="1" x14ac:dyDescent="0.2">
      <c r="A167" s="39"/>
      <c r="B167" s="32" t="s">
        <v>178</v>
      </c>
      <c r="C167" s="16" t="s">
        <v>64</v>
      </c>
      <c r="D167" s="16" t="s">
        <v>177</v>
      </c>
      <c r="E167" s="18"/>
      <c r="F167" s="18"/>
      <c r="G167" s="18"/>
      <c r="H167" s="18"/>
      <c r="I167" s="18"/>
      <c r="J167" s="18"/>
      <c r="K167" s="99">
        <v>1160000</v>
      </c>
      <c r="L167" s="99">
        <v>560000</v>
      </c>
      <c r="M167" s="99">
        <v>560000</v>
      </c>
    </row>
    <row r="168" spans="1:13" ht="32.25" customHeight="1" outlineLevel="1" x14ac:dyDescent="0.2">
      <c r="A168" s="39"/>
      <c r="B168" s="51" t="s">
        <v>349</v>
      </c>
      <c r="C168" s="16" t="s">
        <v>64</v>
      </c>
      <c r="D168" s="50" t="s">
        <v>350</v>
      </c>
      <c r="E168" s="18"/>
      <c r="F168" s="18"/>
      <c r="G168" s="18"/>
      <c r="H168" s="18"/>
      <c r="I168" s="18"/>
      <c r="J168" s="18"/>
      <c r="K168" s="99">
        <v>5000000</v>
      </c>
      <c r="L168" s="99">
        <v>0</v>
      </c>
      <c r="M168" s="99">
        <v>0</v>
      </c>
    </row>
    <row r="169" spans="1:13" ht="21" customHeight="1" outlineLevel="1" x14ac:dyDescent="0.2">
      <c r="A169" s="39"/>
      <c r="B169" s="32" t="s">
        <v>473</v>
      </c>
      <c r="C169" s="16" t="s">
        <v>64</v>
      </c>
      <c r="D169" s="50" t="s">
        <v>472</v>
      </c>
      <c r="E169" s="18"/>
      <c r="F169" s="18"/>
      <c r="G169" s="18"/>
      <c r="H169" s="18"/>
      <c r="I169" s="18"/>
      <c r="J169" s="18"/>
      <c r="K169" s="99">
        <v>400000</v>
      </c>
      <c r="L169" s="99">
        <v>0</v>
      </c>
      <c r="M169" s="99">
        <v>0</v>
      </c>
    </row>
    <row r="170" spans="1:13" ht="32.25" customHeight="1" outlineLevel="1" x14ac:dyDescent="0.2">
      <c r="A170" s="39"/>
      <c r="B170" s="51" t="s">
        <v>388</v>
      </c>
      <c r="C170" s="16" t="s">
        <v>64</v>
      </c>
      <c r="D170" s="16" t="s">
        <v>389</v>
      </c>
      <c r="E170" s="18"/>
      <c r="F170" s="18"/>
      <c r="G170" s="18"/>
      <c r="H170" s="18"/>
      <c r="I170" s="18"/>
      <c r="J170" s="18"/>
      <c r="K170" s="99">
        <v>0</v>
      </c>
      <c r="L170" s="99">
        <v>2815876.19</v>
      </c>
      <c r="M170" s="99">
        <v>2884556.1</v>
      </c>
    </row>
    <row r="171" spans="1:13" ht="43.5" customHeight="1" outlineLevel="1" x14ac:dyDescent="0.2">
      <c r="A171" s="39" t="s">
        <v>428</v>
      </c>
      <c r="B171" s="32" t="s">
        <v>447</v>
      </c>
      <c r="C171" s="16"/>
      <c r="D171" s="16" t="s">
        <v>179</v>
      </c>
      <c r="E171" s="18"/>
      <c r="F171" s="18"/>
      <c r="G171" s="18"/>
      <c r="H171" s="18"/>
      <c r="I171" s="18"/>
      <c r="J171" s="18"/>
      <c r="K171" s="81">
        <f>K172</f>
        <v>9633872.9299999997</v>
      </c>
      <c r="L171" s="81">
        <f>L172</f>
        <v>23050352.93</v>
      </c>
      <c r="M171" s="81">
        <f>M172</f>
        <v>23050352.93</v>
      </c>
    </row>
    <row r="172" spans="1:13" ht="47.25" customHeight="1" outlineLevel="1" x14ac:dyDescent="0.2">
      <c r="A172" s="41" t="s">
        <v>429</v>
      </c>
      <c r="B172" s="20" t="s">
        <v>180</v>
      </c>
      <c r="C172" s="21"/>
      <c r="D172" s="21" t="s">
        <v>181</v>
      </c>
      <c r="E172" s="30"/>
      <c r="F172" s="30"/>
      <c r="G172" s="30"/>
      <c r="H172" s="30"/>
      <c r="I172" s="30"/>
      <c r="J172" s="30"/>
      <c r="K172" s="86">
        <f>K173+K174</f>
        <v>9633872.9299999997</v>
      </c>
      <c r="L172" s="86">
        <f>L173+L174</f>
        <v>23050352.93</v>
      </c>
      <c r="M172" s="86">
        <f>M173+M174</f>
        <v>23050352.93</v>
      </c>
    </row>
    <row r="173" spans="1:13" ht="57" customHeight="1" outlineLevel="1" x14ac:dyDescent="0.2">
      <c r="A173" s="39"/>
      <c r="B173" s="32" t="s">
        <v>165</v>
      </c>
      <c r="C173" s="16" t="s">
        <v>64</v>
      </c>
      <c r="D173" s="16" t="s">
        <v>182</v>
      </c>
      <c r="E173" s="18"/>
      <c r="F173" s="18"/>
      <c r="G173" s="18"/>
      <c r="H173" s="18"/>
      <c r="I173" s="18"/>
      <c r="J173" s="18"/>
      <c r="K173" s="99">
        <v>9633872.9299999997</v>
      </c>
      <c r="L173" s="99">
        <v>9633872.9299999997</v>
      </c>
      <c r="M173" s="99">
        <v>9633872.9299999997</v>
      </c>
    </row>
    <row r="174" spans="1:13" ht="48.75" customHeight="1" outlineLevel="1" x14ac:dyDescent="0.2">
      <c r="A174" s="39"/>
      <c r="B174" s="32" t="s">
        <v>515</v>
      </c>
      <c r="C174" s="16" t="s">
        <v>64</v>
      </c>
      <c r="D174" s="16" t="s">
        <v>306</v>
      </c>
      <c r="E174" s="18"/>
      <c r="F174" s="18"/>
      <c r="G174" s="18"/>
      <c r="H174" s="18"/>
      <c r="I174" s="18"/>
      <c r="J174" s="18"/>
      <c r="K174" s="99">
        <v>0</v>
      </c>
      <c r="L174" s="99">
        <v>13416480</v>
      </c>
      <c r="M174" s="99">
        <v>13416480</v>
      </c>
    </row>
    <row r="175" spans="1:13" ht="38.1" customHeight="1" outlineLevel="1" x14ac:dyDescent="0.2">
      <c r="A175" s="31" t="s">
        <v>430</v>
      </c>
      <c r="B175" s="32" t="s">
        <v>106</v>
      </c>
      <c r="C175" s="16"/>
      <c r="D175" s="16" t="s">
        <v>56</v>
      </c>
      <c r="E175" s="18"/>
      <c r="F175" s="18"/>
      <c r="G175" s="18"/>
      <c r="H175" s="18"/>
      <c r="I175" s="18"/>
      <c r="J175" s="18"/>
      <c r="K175" s="81">
        <f>K176</f>
        <v>800000</v>
      </c>
      <c r="L175" s="81">
        <f>L176</f>
        <v>800000</v>
      </c>
      <c r="M175" s="81">
        <f>M176</f>
        <v>800000</v>
      </c>
    </row>
    <row r="176" spans="1:13" ht="24" customHeight="1" outlineLevel="1" x14ac:dyDescent="0.2">
      <c r="A176" s="39"/>
      <c r="B176" s="32" t="s">
        <v>107</v>
      </c>
      <c r="C176" s="16" t="s">
        <v>64</v>
      </c>
      <c r="D176" s="16" t="s">
        <v>46</v>
      </c>
      <c r="E176" s="18"/>
      <c r="F176" s="18"/>
      <c r="G176" s="18"/>
      <c r="H176" s="18"/>
      <c r="I176" s="18"/>
      <c r="J176" s="18"/>
      <c r="K176" s="99">
        <v>800000</v>
      </c>
      <c r="L176" s="99">
        <v>800000</v>
      </c>
      <c r="M176" s="99">
        <v>800000</v>
      </c>
    </row>
    <row r="177" spans="1:15" ht="47.25" customHeight="1" outlineLevel="1" x14ac:dyDescent="0.2">
      <c r="A177" s="14" t="s">
        <v>174</v>
      </c>
      <c r="B177" s="52" t="s">
        <v>176</v>
      </c>
      <c r="C177" s="17"/>
      <c r="D177" s="17" t="s">
        <v>59</v>
      </c>
      <c r="E177" s="18"/>
      <c r="F177" s="18"/>
      <c r="G177" s="18"/>
      <c r="H177" s="18"/>
      <c r="I177" s="18"/>
      <c r="J177" s="18"/>
      <c r="K177" s="112">
        <f t="shared" ref="K177:M178" si="19">K178</f>
        <v>3525000</v>
      </c>
      <c r="L177" s="85">
        <f t="shared" si="19"/>
        <v>3525000</v>
      </c>
      <c r="M177" s="85">
        <f t="shared" si="19"/>
        <v>3525000</v>
      </c>
    </row>
    <row r="178" spans="1:15" ht="45.75" customHeight="1" outlineLevel="1" x14ac:dyDescent="0.2">
      <c r="A178" s="31" t="s">
        <v>185</v>
      </c>
      <c r="B178" s="53" t="s">
        <v>60</v>
      </c>
      <c r="C178" s="16"/>
      <c r="D178" s="16" t="s">
        <v>61</v>
      </c>
      <c r="E178" s="18"/>
      <c r="F178" s="18"/>
      <c r="G178" s="18"/>
      <c r="H178" s="18"/>
      <c r="I178" s="18"/>
      <c r="J178" s="18"/>
      <c r="K178" s="81">
        <f t="shared" si="19"/>
        <v>3525000</v>
      </c>
      <c r="L178" s="81">
        <f t="shared" si="19"/>
        <v>3525000</v>
      </c>
      <c r="M178" s="81">
        <f t="shared" si="19"/>
        <v>3525000</v>
      </c>
    </row>
    <row r="179" spans="1:15" ht="26.25" customHeight="1" outlineLevel="1" x14ac:dyDescent="0.2">
      <c r="A179" s="39"/>
      <c r="B179" s="54" t="s">
        <v>4</v>
      </c>
      <c r="C179" s="16" t="s">
        <v>64</v>
      </c>
      <c r="D179" s="16" t="s">
        <v>62</v>
      </c>
      <c r="E179" s="18"/>
      <c r="F179" s="18"/>
      <c r="G179" s="18"/>
      <c r="H179" s="18"/>
      <c r="I179" s="18"/>
      <c r="J179" s="18"/>
      <c r="K179" s="99">
        <v>3525000</v>
      </c>
      <c r="L179" s="99">
        <v>3525000</v>
      </c>
      <c r="M179" s="99">
        <v>3525000</v>
      </c>
    </row>
    <row r="180" spans="1:15" ht="31.5" customHeight="1" outlineLevel="1" x14ac:dyDescent="0.2">
      <c r="A180" s="55" t="s">
        <v>175</v>
      </c>
      <c r="B180" s="56" t="s">
        <v>150</v>
      </c>
      <c r="C180" s="17"/>
      <c r="D180" s="17" t="s">
        <v>151</v>
      </c>
      <c r="E180" s="27"/>
      <c r="F180" s="27"/>
      <c r="G180" s="27"/>
      <c r="H180" s="27"/>
      <c r="I180" s="27"/>
      <c r="J180" s="27"/>
      <c r="K180" s="112">
        <f>K181</f>
        <v>20815606.059999999</v>
      </c>
      <c r="L180" s="85">
        <f>L181</f>
        <v>1350000</v>
      </c>
      <c r="M180" s="85">
        <f>M181</f>
        <v>1350000</v>
      </c>
    </row>
    <row r="181" spans="1:15" ht="26.25" customHeight="1" outlineLevel="1" x14ac:dyDescent="0.2">
      <c r="A181" s="41" t="s">
        <v>186</v>
      </c>
      <c r="B181" s="57" t="s">
        <v>157</v>
      </c>
      <c r="C181" s="21"/>
      <c r="D181" s="21" t="s">
        <v>156</v>
      </c>
      <c r="E181" s="30"/>
      <c r="F181" s="30"/>
      <c r="G181" s="30"/>
      <c r="H181" s="30"/>
      <c r="I181" s="30"/>
      <c r="J181" s="30"/>
      <c r="K181" s="86">
        <f>K182+K184+K191+K183+K185+K186+K187+K188++K189+K190</f>
        <v>20815606.059999999</v>
      </c>
      <c r="L181" s="86">
        <f t="shared" ref="L181:M181" si="20">L182+L184+L191+L183+L185+L186+L187+L188++L189+L190</f>
        <v>1350000</v>
      </c>
      <c r="M181" s="86">
        <f t="shared" si="20"/>
        <v>1350000</v>
      </c>
    </row>
    <row r="182" spans="1:15" ht="26.25" customHeight="1" outlineLevel="1" x14ac:dyDescent="0.2">
      <c r="A182" s="39"/>
      <c r="B182" s="54" t="s">
        <v>152</v>
      </c>
      <c r="C182" s="16" t="s">
        <v>64</v>
      </c>
      <c r="D182" s="16" t="s">
        <v>153</v>
      </c>
      <c r="E182" s="18"/>
      <c r="F182" s="18"/>
      <c r="G182" s="18"/>
      <c r="H182" s="18"/>
      <c r="I182" s="18"/>
      <c r="J182" s="18"/>
      <c r="K182" s="99">
        <v>1200000</v>
      </c>
      <c r="L182" s="99">
        <v>0</v>
      </c>
      <c r="M182" s="99">
        <v>0</v>
      </c>
    </row>
    <row r="183" spans="1:15" ht="26.25" customHeight="1" outlineLevel="1" x14ac:dyDescent="0.2">
      <c r="A183" s="39"/>
      <c r="B183" s="54" t="s">
        <v>312</v>
      </c>
      <c r="C183" s="16" t="s">
        <v>64</v>
      </c>
      <c r="D183" s="16" t="s">
        <v>313</v>
      </c>
      <c r="E183" s="18"/>
      <c r="F183" s="18"/>
      <c r="G183" s="18"/>
      <c r="H183" s="18"/>
      <c r="I183" s="18"/>
      <c r="J183" s="18"/>
      <c r="K183" s="99">
        <v>380000</v>
      </c>
      <c r="L183" s="99">
        <v>0</v>
      </c>
      <c r="M183" s="99">
        <v>0</v>
      </c>
    </row>
    <row r="184" spans="1:15" ht="26.25" customHeight="1" outlineLevel="1" x14ac:dyDescent="0.2">
      <c r="A184" s="39"/>
      <c r="B184" s="54" t="s">
        <v>154</v>
      </c>
      <c r="C184" s="16" t="s">
        <v>64</v>
      </c>
      <c r="D184" s="16" t="s">
        <v>155</v>
      </c>
      <c r="E184" s="18"/>
      <c r="F184" s="18"/>
      <c r="G184" s="18"/>
      <c r="H184" s="18"/>
      <c r="I184" s="18"/>
      <c r="J184" s="18"/>
      <c r="K184" s="99">
        <v>3550000</v>
      </c>
      <c r="L184" s="99">
        <v>1350000</v>
      </c>
      <c r="M184" s="99">
        <v>1350000</v>
      </c>
    </row>
    <row r="185" spans="1:15" ht="26.25" customHeight="1" outlineLevel="1" x14ac:dyDescent="0.2">
      <c r="A185" s="39"/>
      <c r="B185" s="32" t="s">
        <v>314</v>
      </c>
      <c r="C185" s="16" t="s">
        <v>64</v>
      </c>
      <c r="D185" s="16" t="s">
        <v>315</v>
      </c>
      <c r="E185" s="18"/>
      <c r="F185" s="18"/>
      <c r="G185" s="18"/>
      <c r="H185" s="18"/>
      <c r="I185" s="18"/>
      <c r="J185" s="18"/>
      <c r="K185" s="99">
        <v>120000</v>
      </c>
      <c r="L185" s="99">
        <v>0</v>
      </c>
      <c r="M185" s="99">
        <v>0</v>
      </c>
    </row>
    <row r="186" spans="1:15" ht="26.25" customHeight="1" outlineLevel="1" x14ac:dyDescent="0.2">
      <c r="A186" s="39"/>
      <c r="B186" s="32" t="s">
        <v>316</v>
      </c>
      <c r="C186" s="16" t="s">
        <v>64</v>
      </c>
      <c r="D186" s="16" t="s">
        <v>317</v>
      </c>
      <c r="E186" s="18"/>
      <c r="F186" s="18"/>
      <c r="G186" s="18"/>
      <c r="H186" s="18"/>
      <c r="I186" s="18"/>
      <c r="J186" s="18"/>
      <c r="K186" s="99">
        <v>600000</v>
      </c>
      <c r="L186" s="99">
        <v>0</v>
      </c>
      <c r="M186" s="99">
        <v>0</v>
      </c>
    </row>
    <row r="187" spans="1:15" ht="26.25" customHeight="1" outlineLevel="1" x14ac:dyDescent="0.2">
      <c r="A187" s="39"/>
      <c r="B187" s="32" t="s">
        <v>318</v>
      </c>
      <c r="C187" s="16" t="s">
        <v>64</v>
      </c>
      <c r="D187" s="16" t="s">
        <v>319</v>
      </c>
      <c r="E187" s="18"/>
      <c r="F187" s="18"/>
      <c r="G187" s="18"/>
      <c r="H187" s="18"/>
      <c r="I187" s="18"/>
      <c r="J187" s="18"/>
      <c r="K187" s="99">
        <v>4070000</v>
      </c>
      <c r="L187" s="99">
        <v>0</v>
      </c>
      <c r="M187" s="99">
        <v>0</v>
      </c>
      <c r="O187" s="38"/>
    </row>
    <row r="188" spans="1:15" ht="26.25" customHeight="1" outlineLevel="1" x14ac:dyDescent="0.2">
      <c r="A188" s="39"/>
      <c r="B188" s="32" t="s">
        <v>320</v>
      </c>
      <c r="C188" s="16" t="s">
        <v>64</v>
      </c>
      <c r="D188" s="16" t="s">
        <v>321</v>
      </c>
      <c r="E188" s="18"/>
      <c r="F188" s="18"/>
      <c r="G188" s="18"/>
      <c r="H188" s="18"/>
      <c r="I188" s="18"/>
      <c r="J188" s="18"/>
      <c r="K188" s="99">
        <v>85000</v>
      </c>
      <c r="L188" s="99">
        <v>0</v>
      </c>
      <c r="M188" s="99">
        <v>0</v>
      </c>
    </row>
    <row r="189" spans="1:15" ht="26.25" customHeight="1" outlineLevel="1" x14ac:dyDescent="0.2">
      <c r="A189" s="39"/>
      <c r="B189" s="32" t="s">
        <v>322</v>
      </c>
      <c r="C189" s="16" t="s">
        <v>64</v>
      </c>
      <c r="D189" s="16" t="s">
        <v>323</v>
      </c>
      <c r="E189" s="18"/>
      <c r="F189" s="18"/>
      <c r="G189" s="18"/>
      <c r="H189" s="18"/>
      <c r="I189" s="18"/>
      <c r="J189" s="18"/>
      <c r="K189" s="99">
        <v>4750000</v>
      </c>
      <c r="L189" s="99">
        <v>0</v>
      </c>
      <c r="M189" s="99">
        <v>0</v>
      </c>
    </row>
    <row r="190" spans="1:15" ht="29.25" customHeight="1" outlineLevel="1" x14ac:dyDescent="0.2">
      <c r="A190" s="39"/>
      <c r="B190" s="51" t="s">
        <v>352</v>
      </c>
      <c r="C190" s="16" t="s">
        <v>64</v>
      </c>
      <c r="D190" s="16" t="s">
        <v>353</v>
      </c>
      <c r="E190" s="18"/>
      <c r="F190" s="18"/>
      <c r="G190" s="18"/>
      <c r="H190" s="18"/>
      <c r="I190" s="18"/>
      <c r="J190" s="18"/>
      <c r="K190" s="99">
        <v>6000000</v>
      </c>
      <c r="L190" s="99">
        <v>0</v>
      </c>
      <c r="M190" s="99">
        <v>0</v>
      </c>
    </row>
    <row r="191" spans="1:15" ht="26.25" customHeight="1" outlineLevel="1" x14ac:dyDescent="0.2">
      <c r="A191" s="39"/>
      <c r="B191" s="32" t="s">
        <v>379</v>
      </c>
      <c r="C191" s="16" t="s">
        <v>64</v>
      </c>
      <c r="D191" s="16" t="s">
        <v>287</v>
      </c>
      <c r="E191" s="18"/>
      <c r="F191" s="18"/>
      <c r="G191" s="18"/>
      <c r="H191" s="18"/>
      <c r="I191" s="18"/>
      <c r="J191" s="18"/>
      <c r="K191" s="99">
        <v>60606.06</v>
      </c>
      <c r="L191" s="99">
        <v>0</v>
      </c>
      <c r="M191" s="99">
        <v>0</v>
      </c>
    </row>
    <row r="192" spans="1:15" ht="39.75" customHeight="1" outlineLevel="1" x14ac:dyDescent="0.2">
      <c r="A192" s="55" t="s">
        <v>276</v>
      </c>
      <c r="B192" s="56" t="s">
        <v>158</v>
      </c>
      <c r="C192" s="17"/>
      <c r="D192" s="17" t="s">
        <v>159</v>
      </c>
      <c r="E192" s="27"/>
      <c r="F192" s="27"/>
      <c r="G192" s="27"/>
      <c r="H192" s="27"/>
      <c r="I192" s="27"/>
      <c r="J192" s="27"/>
      <c r="K192" s="112">
        <f>K193</f>
        <v>26401310</v>
      </c>
      <c r="L192" s="85">
        <f>L193</f>
        <v>0</v>
      </c>
      <c r="M192" s="85">
        <f>M193</f>
        <v>0</v>
      </c>
    </row>
    <row r="193" spans="1:14" ht="31.5" customHeight="1" outlineLevel="1" x14ac:dyDescent="0.2">
      <c r="A193" s="41" t="s">
        <v>277</v>
      </c>
      <c r="B193" s="57" t="s">
        <v>79</v>
      </c>
      <c r="C193" s="21"/>
      <c r="D193" s="21" t="s">
        <v>160</v>
      </c>
      <c r="E193" s="30"/>
      <c r="F193" s="30"/>
      <c r="G193" s="30"/>
      <c r="H193" s="30"/>
      <c r="I193" s="30"/>
      <c r="J193" s="30"/>
      <c r="K193" s="86">
        <f>K195+K196+K194</f>
        <v>26401310</v>
      </c>
      <c r="L193" s="86">
        <f t="shared" ref="L193:M193" si="21">L195+L196+L194</f>
        <v>0</v>
      </c>
      <c r="M193" s="86">
        <f t="shared" si="21"/>
        <v>0</v>
      </c>
    </row>
    <row r="194" spans="1:14" ht="37.5" customHeight="1" outlineLevel="1" x14ac:dyDescent="0.2">
      <c r="A194" s="41"/>
      <c r="B194" s="54" t="s">
        <v>486</v>
      </c>
      <c r="C194" s="16" t="s">
        <v>64</v>
      </c>
      <c r="D194" s="16" t="s">
        <v>487</v>
      </c>
      <c r="E194" s="101"/>
      <c r="F194" s="101"/>
      <c r="G194" s="101"/>
      <c r="H194" s="101"/>
      <c r="I194" s="101"/>
      <c r="J194" s="101"/>
      <c r="K194" s="99">
        <v>2550000</v>
      </c>
      <c r="L194" s="99">
        <v>0</v>
      </c>
      <c r="M194" s="99">
        <v>0</v>
      </c>
    </row>
    <row r="195" spans="1:14" ht="39" customHeight="1" outlineLevel="1" x14ac:dyDescent="0.2">
      <c r="A195" s="39"/>
      <c r="B195" s="92" t="s">
        <v>448</v>
      </c>
      <c r="C195" s="16" t="s">
        <v>64</v>
      </c>
      <c r="D195" s="16" t="s">
        <v>449</v>
      </c>
      <c r="E195" s="18"/>
      <c r="F195" s="18"/>
      <c r="G195" s="18"/>
      <c r="H195" s="18"/>
      <c r="I195" s="18"/>
      <c r="J195" s="18"/>
      <c r="K195" s="99">
        <v>23135770.699999999</v>
      </c>
      <c r="L195" s="99">
        <v>0</v>
      </c>
      <c r="M195" s="99">
        <v>0</v>
      </c>
    </row>
    <row r="196" spans="1:14" ht="39" customHeight="1" outlineLevel="1" x14ac:dyDescent="0.2">
      <c r="A196" s="39"/>
      <c r="B196" s="92" t="s">
        <v>450</v>
      </c>
      <c r="C196" s="16" t="s">
        <v>64</v>
      </c>
      <c r="D196" s="16" t="s">
        <v>451</v>
      </c>
      <c r="E196" s="18"/>
      <c r="F196" s="18"/>
      <c r="G196" s="18"/>
      <c r="H196" s="18"/>
      <c r="I196" s="18"/>
      <c r="J196" s="18"/>
      <c r="K196" s="99">
        <v>715539.3</v>
      </c>
      <c r="L196" s="99">
        <v>0</v>
      </c>
      <c r="M196" s="99">
        <v>0</v>
      </c>
    </row>
    <row r="197" spans="1:14" ht="36.75" customHeight="1" outlineLevel="1" x14ac:dyDescent="0.2">
      <c r="A197" s="55" t="s">
        <v>344</v>
      </c>
      <c r="B197" s="56" t="s">
        <v>161</v>
      </c>
      <c r="C197" s="17"/>
      <c r="D197" s="17" t="s">
        <v>162</v>
      </c>
      <c r="E197" s="27"/>
      <c r="F197" s="27"/>
      <c r="G197" s="27"/>
      <c r="H197" s="27"/>
      <c r="I197" s="27"/>
      <c r="J197" s="27"/>
      <c r="K197" s="112">
        <f>K198</f>
        <v>13939125.189999999</v>
      </c>
      <c r="L197" s="85">
        <f>L198</f>
        <v>21937570.420000002</v>
      </c>
      <c r="M197" s="85">
        <f>M198</f>
        <v>14153969.73</v>
      </c>
    </row>
    <row r="198" spans="1:14" ht="26.25" customHeight="1" outlineLevel="1" x14ac:dyDescent="0.2">
      <c r="A198" s="19" t="s">
        <v>378</v>
      </c>
      <c r="B198" s="57" t="s">
        <v>164</v>
      </c>
      <c r="C198" s="21"/>
      <c r="D198" s="21" t="s">
        <v>163</v>
      </c>
      <c r="E198" s="30"/>
      <c r="F198" s="30"/>
      <c r="G198" s="30"/>
      <c r="H198" s="30"/>
      <c r="I198" s="30"/>
      <c r="J198" s="30"/>
      <c r="K198" s="86">
        <f>K200+K201+K203+K199</f>
        <v>13939125.189999999</v>
      </c>
      <c r="L198" s="86">
        <f>L200+L201+L203+L199</f>
        <v>21937570.420000002</v>
      </c>
      <c r="M198" s="86">
        <f>M200+M201+M203+M199</f>
        <v>14153969.73</v>
      </c>
    </row>
    <row r="199" spans="1:14" ht="26.25" customHeight="1" outlineLevel="1" x14ac:dyDescent="0.2">
      <c r="A199" s="41"/>
      <c r="B199" s="32" t="s">
        <v>324</v>
      </c>
      <c r="C199" s="16" t="s">
        <v>64</v>
      </c>
      <c r="D199" s="16" t="s">
        <v>325</v>
      </c>
      <c r="E199" s="30"/>
      <c r="F199" s="30"/>
      <c r="G199" s="30"/>
      <c r="H199" s="30"/>
      <c r="I199" s="30"/>
      <c r="J199" s="30"/>
      <c r="K199" s="99">
        <v>582000</v>
      </c>
      <c r="L199" s="99">
        <v>0</v>
      </c>
      <c r="M199" s="99">
        <v>0</v>
      </c>
    </row>
    <row r="200" spans="1:14" ht="26.25" customHeight="1" outlineLevel="1" x14ac:dyDescent="0.2">
      <c r="A200" s="39"/>
      <c r="B200" s="54" t="s">
        <v>195</v>
      </c>
      <c r="C200" s="16" t="s">
        <v>64</v>
      </c>
      <c r="D200" s="16" t="s">
        <v>196</v>
      </c>
      <c r="E200" s="18"/>
      <c r="F200" s="18"/>
      <c r="G200" s="18"/>
      <c r="H200" s="18"/>
      <c r="I200" s="18"/>
      <c r="J200" s="18"/>
      <c r="K200" s="99">
        <v>6168932.1399999997</v>
      </c>
      <c r="L200" s="99">
        <v>13729350.73</v>
      </c>
      <c r="M200" s="99">
        <v>13729350.73</v>
      </c>
    </row>
    <row r="201" spans="1:14" ht="26.25" customHeight="1" outlineLevel="1" x14ac:dyDescent="0.2">
      <c r="A201" s="39"/>
      <c r="B201" s="54" t="s">
        <v>197</v>
      </c>
      <c r="C201" s="16" t="s">
        <v>64</v>
      </c>
      <c r="D201" s="16" t="s">
        <v>198</v>
      </c>
      <c r="E201" s="18"/>
      <c r="F201" s="18"/>
      <c r="G201" s="18"/>
      <c r="H201" s="18"/>
      <c r="I201" s="18"/>
      <c r="J201" s="18"/>
      <c r="K201" s="99">
        <v>190791.72</v>
      </c>
      <c r="L201" s="99">
        <v>424619</v>
      </c>
      <c r="M201" s="99">
        <v>424619</v>
      </c>
    </row>
    <row r="202" spans="1:14" ht="26.25" customHeight="1" outlineLevel="1" x14ac:dyDescent="0.2">
      <c r="A202" s="19" t="s">
        <v>431</v>
      </c>
      <c r="B202" s="58" t="s">
        <v>299</v>
      </c>
      <c r="C202" s="21"/>
      <c r="D202" s="21" t="s">
        <v>300</v>
      </c>
      <c r="E202" s="30"/>
      <c r="F202" s="30"/>
      <c r="G202" s="30"/>
      <c r="H202" s="30"/>
      <c r="I202" s="30"/>
      <c r="J202" s="30"/>
      <c r="K202" s="86">
        <f>K203</f>
        <v>6997401.3300000001</v>
      </c>
      <c r="L202" s="86">
        <f>L203</f>
        <v>7783600.6900000004</v>
      </c>
      <c r="M202" s="86">
        <f>M203</f>
        <v>0</v>
      </c>
    </row>
    <row r="203" spans="1:14" ht="55.5" customHeight="1" outlineLevel="1" x14ac:dyDescent="0.2">
      <c r="A203" s="39"/>
      <c r="B203" s="54" t="s">
        <v>199</v>
      </c>
      <c r="C203" s="16" t="s">
        <v>64</v>
      </c>
      <c r="D203" s="16" t="s">
        <v>200</v>
      </c>
      <c r="E203" s="18"/>
      <c r="F203" s="18"/>
      <c r="G203" s="18"/>
      <c r="H203" s="18"/>
      <c r="I203" s="18"/>
      <c r="J203" s="18"/>
      <c r="K203" s="99">
        <v>6997401.3300000001</v>
      </c>
      <c r="L203" s="99">
        <v>7783600.6900000004</v>
      </c>
      <c r="M203" s="99">
        <v>0</v>
      </c>
      <c r="N203" s="59"/>
    </row>
    <row r="204" spans="1:14" ht="39" customHeight="1" outlineLevel="1" x14ac:dyDescent="0.2">
      <c r="A204" s="55" t="s">
        <v>355</v>
      </c>
      <c r="B204" s="56" t="s">
        <v>474</v>
      </c>
      <c r="C204" s="16"/>
      <c r="D204" s="17" t="s">
        <v>477</v>
      </c>
      <c r="E204" s="27"/>
      <c r="F204" s="27"/>
      <c r="G204" s="27"/>
      <c r="H204" s="27"/>
      <c r="I204" s="27"/>
      <c r="J204" s="27"/>
      <c r="K204" s="112">
        <f>K205</f>
        <v>50000</v>
      </c>
      <c r="L204" s="85">
        <f t="shared" ref="L204:M205" si="22">L205</f>
        <v>0</v>
      </c>
      <c r="M204" s="85">
        <f t="shared" si="22"/>
        <v>0</v>
      </c>
      <c r="N204" s="59"/>
    </row>
    <row r="205" spans="1:14" ht="31.5" customHeight="1" outlineLevel="1" x14ac:dyDescent="0.2">
      <c r="A205" s="19" t="s">
        <v>356</v>
      </c>
      <c r="B205" s="57" t="s">
        <v>475</v>
      </c>
      <c r="C205" s="16"/>
      <c r="D205" s="21" t="s">
        <v>478</v>
      </c>
      <c r="E205" s="30"/>
      <c r="F205" s="30"/>
      <c r="G205" s="30"/>
      <c r="H205" s="30"/>
      <c r="I205" s="30"/>
      <c r="J205" s="30"/>
      <c r="K205" s="86">
        <f>K206</f>
        <v>50000</v>
      </c>
      <c r="L205" s="86">
        <f t="shared" si="22"/>
        <v>0</v>
      </c>
      <c r="M205" s="86">
        <f t="shared" si="22"/>
        <v>0</v>
      </c>
      <c r="N205" s="59"/>
    </row>
    <row r="206" spans="1:14" ht="26.25" customHeight="1" outlineLevel="1" x14ac:dyDescent="0.2">
      <c r="A206" s="39"/>
      <c r="B206" s="54" t="s">
        <v>476</v>
      </c>
      <c r="C206" s="16" t="s">
        <v>64</v>
      </c>
      <c r="D206" s="16" t="s">
        <v>479</v>
      </c>
      <c r="E206" s="18"/>
      <c r="F206" s="18"/>
      <c r="G206" s="18"/>
      <c r="H206" s="18"/>
      <c r="I206" s="18"/>
      <c r="J206" s="18"/>
      <c r="K206" s="99">
        <v>50000</v>
      </c>
      <c r="L206" s="99">
        <v>0</v>
      </c>
      <c r="M206" s="99">
        <v>0</v>
      </c>
      <c r="N206" s="59"/>
    </row>
    <row r="207" spans="1:14" ht="42" customHeight="1" outlineLevel="1" x14ac:dyDescent="0.2">
      <c r="A207" s="14" t="s">
        <v>380</v>
      </c>
      <c r="B207" s="56" t="s">
        <v>480</v>
      </c>
      <c r="C207" s="17"/>
      <c r="D207" s="17" t="s">
        <v>483</v>
      </c>
      <c r="E207" s="27"/>
      <c r="F207" s="27"/>
      <c r="G207" s="27"/>
      <c r="H207" s="27"/>
      <c r="I207" s="27"/>
      <c r="J207" s="27"/>
      <c r="K207" s="112">
        <f>K208</f>
        <v>150000</v>
      </c>
      <c r="L207" s="85">
        <f t="shared" ref="L207:M207" si="23">L208</f>
        <v>0</v>
      </c>
      <c r="M207" s="85">
        <f t="shared" si="23"/>
        <v>0</v>
      </c>
      <c r="N207" s="59"/>
    </row>
    <row r="208" spans="1:14" ht="35.25" customHeight="1" outlineLevel="1" x14ac:dyDescent="0.2">
      <c r="A208" s="19" t="s">
        <v>383</v>
      </c>
      <c r="B208" s="57" t="s">
        <v>481</v>
      </c>
      <c r="C208" s="21"/>
      <c r="D208" s="21" t="s">
        <v>485</v>
      </c>
      <c r="E208" s="30"/>
      <c r="F208" s="30"/>
      <c r="G208" s="30"/>
      <c r="H208" s="30"/>
      <c r="I208" s="30"/>
      <c r="J208" s="30"/>
      <c r="K208" s="86">
        <f>K209</f>
        <v>150000</v>
      </c>
      <c r="L208" s="86">
        <f t="shared" ref="L208:M208" si="24">L209</f>
        <v>0</v>
      </c>
      <c r="M208" s="86">
        <f t="shared" si="24"/>
        <v>0</v>
      </c>
      <c r="N208" s="59"/>
    </row>
    <row r="209" spans="1:14" ht="33" customHeight="1" outlineLevel="1" x14ac:dyDescent="0.2">
      <c r="A209" s="39"/>
      <c r="B209" s="54" t="s">
        <v>482</v>
      </c>
      <c r="C209" s="16" t="s">
        <v>64</v>
      </c>
      <c r="D209" s="16" t="s">
        <v>484</v>
      </c>
      <c r="E209" s="18"/>
      <c r="F209" s="18"/>
      <c r="G209" s="18"/>
      <c r="H209" s="18"/>
      <c r="I209" s="18"/>
      <c r="J209" s="18"/>
      <c r="K209" s="99">
        <v>150000</v>
      </c>
      <c r="L209" s="99">
        <v>0</v>
      </c>
      <c r="M209" s="99">
        <v>0</v>
      </c>
      <c r="N209" s="59"/>
    </row>
    <row r="210" spans="1:14" ht="32.25" customHeight="1" outlineLevel="1" x14ac:dyDescent="0.2">
      <c r="A210" s="55" t="s">
        <v>393</v>
      </c>
      <c r="B210" s="56" t="s">
        <v>337</v>
      </c>
      <c r="C210" s="17"/>
      <c r="D210" s="17" t="s">
        <v>280</v>
      </c>
      <c r="E210" s="27"/>
      <c r="F210" s="27"/>
      <c r="G210" s="27"/>
      <c r="H210" s="27"/>
      <c r="I210" s="27"/>
      <c r="J210" s="27"/>
      <c r="K210" s="112">
        <f t="shared" ref="K210:M212" si="25">K211</f>
        <v>1555000</v>
      </c>
      <c r="L210" s="85">
        <f t="shared" si="25"/>
        <v>0</v>
      </c>
      <c r="M210" s="85">
        <f t="shared" si="25"/>
        <v>0</v>
      </c>
    </row>
    <row r="211" spans="1:14" ht="26.25" customHeight="1" outlineLevel="1" x14ac:dyDescent="0.2">
      <c r="A211" s="39" t="s">
        <v>396</v>
      </c>
      <c r="B211" s="54" t="s">
        <v>281</v>
      </c>
      <c r="C211" s="16"/>
      <c r="D211" s="16" t="s">
        <v>283</v>
      </c>
      <c r="E211" s="18"/>
      <c r="F211" s="18"/>
      <c r="G211" s="18"/>
      <c r="H211" s="18"/>
      <c r="I211" s="18"/>
      <c r="J211" s="18"/>
      <c r="K211" s="81">
        <f t="shared" si="25"/>
        <v>1555000</v>
      </c>
      <c r="L211" s="81">
        <f t="shared" si="25"/>
        <v>0</v>
      </c>
      <c r="M211" s="81">
        <f t="shared" si="25"/>
        <v>0</v>
      </c>
    </row>
    <row r="212" spans="1:14" ht="42" customHeight="1" outlineLevel="1" x14ac:dyDescent="0.2">
      <c r="A212" s="39"/>
      <c r="B212" s="57" t="s">
        <v>282</v>
      </c>
      <c r="C212" s="21"/>
      <c r="D212" s="21" t="s">
        <v>284</v>
      </c>
      <c r="E212" s="30"/>
      <c r="F212" s="30"/>
      <c r="G212" s="30"/>
      <c r="H212" s="30"/>
      <c r="I212" s="30"/>
      <c r="J212" s="30"/>
      <c r="K212" s="86">
        <f t="shared" si="25"/>
        <v>1555000</v>
      </c>
      <c r="L212" s="86">
        <f t="shared" si="25"/>
        <v>0</v>
      </c>
      <c r="M212" s="86">
        <f t="shared" si="25"/>
        <v>0</v>
      </c>
    </row>
    <row r="213" spans="1:14" ht="26.25" customHeight="1" outlineLevel="1" x14ac:dyDescent="0.2">
      <c r="A213" s="39"/>
      <c r="B213" s="54" t="s">
        <v>285</v>
      </c>
      <c r="C213" s="16" t="s">
        <v>64</v>
      </c>
      <c r="D213" s="16" t="s">
        <v>286</v>
      </c>
      <c r="E213" s="18"/>
      <c r="F213" s="18"/>
      <c r="G213" s="18"/>
      <c r="H213" s="18"/>
      <c r="I213" s="18"/>
      <c r="J213" s="18"/>
      <c r="K213" s="99">
        <v>1555000</v>
      </c>
      <c r="L213" s="99">
        <v>0</v>
      </c>
      <c r="M213" s="99">
        <v>0</v>
      </c>
    </row>
    <row r="214" spans="1:14" ht="33" customHeight="1" outlineLevel="1" x14ac:dyDescent="0.2">
      <c r="A214" s="55" t="s">
        <v>432</v>
      </c>
      <c r="B214" s="56" t="s">
        <v>381</v>
      </c>
      <c r="C214" s="17"/>
      <c r="D214" s="17" t="s">
        <v>382</v>
      </c>
      <c r="E214" s="65"/>
      <c r="F214" s="65"/>
      <c r="G214" s="65"/>
      <c r="H214" s="65"/>
      <c r="I214" s="65"/>
      <c r="J214" s="65"/>
      <c r="K214" s="112">
        <f t="shared" ref="K214:M215" si="26">K215</f>
        <v>10000</v>
      </c>
      <c r="L214" s="85">
        <f t="shared" si="26"/>
        <v>10000</v>
      </c>
      <c r="M214" s="85">
        <f t="shared" si="26"/>
        <v>10000</v>
      </c>
    </row>
    <row r="215" spans="1:14" ht="42" customHeight="1" outlineLevel="1" x14ac:dyDescent="0.2">
      <c r="A215" s="41" t="s">
        <v>433</v>
      </c>
      <c r="B215" s="57" t="s">
        <v>384</v>
      </c>
      <c r="C215" s="16" t="s">
        <v>64</v>
      </c>
      <c r="D215" s="16" t="s">
        <v>385</v>
      </c>
      <c r="E215" s="66"/>
      <c r="F215" s="66"/>
      <c r="G215" s="66"/>
      <c r="H215" s="66"/>
      <c r="I215" s="66"/>
      <c r="J215" s="66"/>
      <c r="K215" s="81">
        <f t="shared" si="26"/>
        <v>10000</v>
      </c>
      <c r="L215" s="81">
        <f t="shared" si="26"/>
        <v>10000</v>
      </c>
      <c r="M215" s="81">
        <f t="shared" si="26"/>
        <v>10000</v>
      </c>
    </row>
    <row r="216" spans="1:14" ht="22.5" customHeight="1" outlineLevel="1" x14ac:dyDescent="0.2">
      <c r="A216" s="39"/>
      <c r="B216" s="54" t="s">
        <v>386</v>
      </c>
      <c r="C216" s="16" t="s">
        <v>64</v>
      </c>
      <c r="D216" s="16" t="s">
        <v>387</v>
      </c>
      <c r="E216" s="66"/>
      <c r="F216" s="66"/>
      <c r="G216" s="66"/>
      <c r="H216" s="66"/>
      <c r="I216" s="66"/>
      <c r="J216" s="66"/>
      <c r="K216" s="99">
        <v>10000</v>
      </c>
      <c r="L216" s="99">
        <v>10000</v>
      </c>
      <c r="M216" s="99">
        <v>10000</v>
      </c>
    </row>
    <row r="217" spans="1:14" ht="32.25" customHeight="1" outlineLevel="1" x14ac:dyDescent="0.2">
      <c r="A217" s="55" t="s">
        <v>434</v>
      </c>
      <c r="B217" s="60" t="s">
        <v>354</v>
      </c>
      <c r="C217" s="17"/>
      <c r="D217" s="17" t="s">
        <v>361</v>
      </c>
      <c r="E217" s="27"/>
      <c r="F217" s="27"/>
      <c r="G217" s="27"/>
      <c r="H217" s="27"/>
      <c r="I217" s="27"/>
      <c r="J217" s="27"/>
      <c r="K217" s="112">
        <f>K218</f>
        <v>200000</v>
      </c>
      <c r="L217" s="85">
        <f>L218</f>
        <v>0</v>
      </c>
      <c r="M217" s="85">
        <f>M218</f>
        <v>0</v>
      </c>
    </row>
    <row r="218" spans="1:14" ht="42" customHeight="1" outlineLevel="1" x14ac:dyDescent="0.2">
      <c r="A218" s="41" t="s">
        <v>437</v>
      </c>
      <c r="B218" s="57" t="s">
        <v>357</v>
      </c>
      <c r="C218" s="21"/>
      <c r="D218" s="21" t="s">
        <v>360</v>
      </c>
      <c r="E218" s="30"/>
      <c r="F218" s="30"/>
      <c r="G218" s="30"/>
      <c r="H218" s="30"/>
      <c r="I218" s="30"/>
      <c r="J218" s="30"/>
      <c r="K218" s="86">
        <f>K219</f>
        <v>200000</v>
      </c>
      <c r="L218" s="86">
        <f t="shared" ref="L218:M218" si="27">L219</f>
        <v>0</v>
      </c>
      <c r="M218" s="86">
        <f t="shared" si="27"/>
        <v>0</v>
      </c>
    </row>
    <row r="219" spans="1:14" ht="26.25" customHeight="1" outlineLevel="1" x14ac:dyDescent="0.2">
      <c r="A219" s="39"/>
      <c r="B219" s="32" t="s">
        <v>358</v>
      </c>
      <c r="C219" s="16" t="s">
        <v>64</v>
      </c>
      <c r="D219" s="50" t="s">
        <v>359</v>
      </c>
      <c r="E219" s="18"/>
      <c r="F219" s="18"/>
      <c r="G219" s="18"/>
      <c r="H219" s="18"/>
      <c r="I219" s="18"/>
      <c r="J219" s="18"/>
      <c r="K219" s="99">
        <v>200000</v>
      </c>
      <c r="L219" s="99">
        <v>0</v>
      </c>
      <c r="M219" s="99">
        <v>0</v>
      </c>
    </row>
    <row r="220" spans="1:14" ht="31.5" customHeight="1" outlineLevel="1" x14ac:dyDescent="0.2">
      <c r="A220" s="55" t="s">
        <v>503</v>
      </c>
      <c r="B220" s="25" t="s">
        <v>394</v>
      </c>
      <c r="C220" s="17"/>
      <c r="D220" s="68" t="s">
        <v>395</v>
      </c>
      <c r="E220" s="27"/>
      <c r="F220" s="27"/>
      <c r="G220" s="27"/>
      <c r="H220" s="27"/>
      <c r="I220" s="27"/>
      <c r="J220" s="27"/>
      <c r="K220" s="112">
        <f t="shared" ref="K220:M221" si="28">K221</f>
        <v>2000000</v>
      </c>
      <c r="L220" s="85">
        <f t="shared" si="28"/>
        <v>0</v>
      </c>
      <c r="M220" s="85">
        <f t="shared" si="28"/>
        <v>0</v>
      </c>
    </row>
    <row r="221" spans="1:14" ht="37.5" customHeight="1" outlineLevel="1" x14ac:dyDescent="0.2">
      <c r="A221" s="41" t="s">
        <v>504</v>
      </c>
      <c r="B221" s="20" t="s">
        <v>397</v>
      </c>
      <c r="C221" s="21"/>
      <c r="D221" s="69" t="s">
        <v>398</v>
      </c>
      <c r="E221" s="30"/>
      <c r="F221" s="30"/>
      <c r="G221" s="30"/>
      <c r="H221" s="30"/>
      <c r="I221" s="30"/>
      <c r="J221" s="30"/>
      <c r="K221" s="86">
        <f t="shared" si="28"/>
        <v>2000000</v>
      </c>
      <c r="L221" s="86">
        <f t="shared" si="28"/>
        <v>0</v>
      </c>
      <c r="M221" s="86">
        <f t="shared" si="28"/>
        <v>0</v>
      </c>
    </row>
    <row r="222" spans="1:14" ht="26.25" customHeight="1" outlineLevel="1" x14ac:dyDescent="0.2">
      <c r="A222" s="39"/>
      <c r="B222" s="32" t="s">
        <v>399</v>
      </c>
      <c r="C222" s="16" t="s">
        <v>64</v>
      </c>
      <c r="D222" s="50" t="s">
        <v>400</v>
      </c>
      <c r="E222" s="18"/>
      <c r="F222" s="18"/>
      <c r="G222" s="18"/>
      <c r="H222" s="18"/>
      <c r="I222" s="18"/>
      <c r="J222" s="18"/>
      <c r="K222" s="99">
        <v>2000000</v>
      </c>
      <c r="L222" s="99">
        <v>0</v>
      </c>
      <c r="M222" s="99">
        <v>0</v>
      </c>
    </row>
    <row r="223" spans="1:14" ht="38.25" customHeight="1" outlineLevel="1" x14ac:dyDescent="0.2">
      <c r="A223" s="55" t="s">
        <v>505</v>
      </c>
      <c r="B223" s="25" t="s">
        <v>435</v>
      </c>
      <c r="C223" s="17"/>
      <c r="D223" s="68" t="s">
        <v>436</v>
      </c>
      <c r="E223" s="27"/>
      <c r="F223" s="27"/>
      <c r="G223" s="27"/>
      <c r="H223" s="27"/>
      <c r="I223" s="27"/>
      <c r="J223" s="27"/>
      <c r="K223" s="112">
        <f t="shared" ref="K223:M224" si="29">K224</f>
        <v>640000</v>
      </c>
      <c r="L223" s="85">
        <f t="shared" si="29"/>
        <v>0</v>
      </c>
      <c r="M223" s="85">
        <f t="shared" si="29"/>
        <v>0</v>
      </c>
    </row>
    <row r="224" spans="1:14" ht="26.25" customHeight="1" outlineLevel="1" x14ac:dyDescent="0.2">
      <c r="A224" s="41" t="s">
        <v>506</v>
      </c>
      <c r="B224" s="20" t="s">
        <v>438</v>
      </c>
      <c r="C224" s="21"/>
      <c r="D224" s="69" t="s">
        <v>439</v>
      </c>
      <c r="E224" s="30"/>
      <c r="F224" s="30"/>
      <c r="G224" s="30"/>
      <c r="H224" s="30"/>
      <c r="I224" s="30"/>
      <c r="J224" s="30"/>
      <c r="K224" s="86">
        <f t="shared" si="29"/>
        <v>640000</v>
      </c>
      <c r="L224" s="86">
        <f t="shared" si="29"/>
        <v>0</v>
      </c>
      <c r="M224" s="86">
        <f t="shared" si="29"/>
        <v>0</v>
      </c>
    </row>
    <row r="225" spans="1:13" ht="26.25" customHeight="1" outlineLevel="1" x14ac:dyDescent="0.2">
      <c r="A225" s="39"/>
      <c r="B225" s="32" t="s">
        <v>441</v>
      </c>
      <c r="C225" s="16" t="s">
        <v>64</v>
      </c>
      <c r="D225" s="50" t="s">
        <v>440</v>
      </c>
      <c r="E225" s="18"/>
      <c r="F225" s="18"/>
      <c r="G225" s="18"/>
      <c r="H225" s="18"/>
      <c r="I225" s="18"/>
      <c r="J225" s="18"/>
      <c r="K225" s="99">
        <v>640000</v>
      </c>
      <c r="L225" s="99">
        <v>0</v>
      </c>
      <c r="M225" s="99">
        <v>0</v>
      </c>
    </row>
    <row r="226" spans="1:13" s="64" customFormat="1" ht="15.75" x14ac:dyDescent="0.25">
      <c r="A226" s="61"/>
      <c r="B226" s="62" t="s">
        <v>3</v>
      </c>
      <c r="C226" s="63"/>
      <c r="D226" s="63"/>
      <c r="E226" s="27">
        <v>346106.24</v>
      </c>
      <c r="F226" s="27">
        <v>0</v>
      </c>
      <c r="G226" s="27">
        <v>346106.24</v>
      </c>
      <c r="H226" s="27">
        <v>0</v>
      </c>
      <c r="I226" s="27">
        <v>346106.24</v>
      </c>
      <c r="J226" s="27">
        <v>0</v>
      </c>
      <c r="K226" s="87">
        <f>K21+K40+K43+K55+K60+K113+K163+K177+K180+K192+K197+K37+K210+K34+K217+K31+K214+K220+K18+K223+K204+K207</f>
        <v>873696588.35000002</v>
      </c>
      <c r="L226" s="87">
        <f>L21+L40+L43+L55+L60+L113+L163+L177+L180+L192+L197+L37+L210+L34+L217+L31+L214+L220+L18+L223+L204+L207</f>
        <v>678208345.73000002</v>
      </c>
      <c r="M226" s="87">
        <f>M21+M40+M43+M55+M60+M113+M163+M177+M180+M192+M197+M37+M210+M34+M217+M31+M214+M220+M18+M223+M204+M207</f>
        <v>632188591.49000001</v>
      </c>
    </row>
  </sheetData>
  <autoFilter ref="A14:M255">
    <filterColumn colId="10" hiddenButton="1" showButton="0"/>
    <filterColumn colId="11" showButton="0"/>
  </autoFilter>
  <mergeCells count="17">
    <mergeCell ref="A16:A17"/>
    <mergeCell ref="B16:B17"/>
    <mergeCell ref="C16:C17"/>
    <mergeCell ref="D16:D17"/>
    <mergeCell ref="K16:M16"/>
    <mergeCell ref="A14:M14"/>
    <mergeCell ref="D7:M7"/>
    <mergeCell ref="B8:M8"/>
    <mergeCell ref="B9:N9"/>
    <mergeCell ref="C10:M10"/>
    <mergeCell ref="A13:M13"/>
    <mergeCell ref="L11:M11"/>
    <mergeCell ref="L2:M2"/>
    <mergeCell ref="K3:M3"/>
    <mergeCell ref="K4:M4"/>
    <mergeCell ref="L6:M6"/>
    <mergeCell ref="K5:M5"/>
  </mergeCells>
  <pageMargins left="0.70866141732283472" right="0.70866141732283472" top="0.74803149606299213" bottom="0.74803149606299213" header="0.31496062992125984" footer="0.31496062992125984"/>
  <pageSetup paperSize="9" scale="67" fitToHeight="1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 МП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2023-03-01T01:05:21Z</cp:lastPrinted>
  <dcterms:created xsi:type="dcterms:W3CDTF">2019-06-18T02:48:46Z</dcterms:created>
  <dcterms:modified xsi:type="dcterms:W3CDTF">2023-03-01T01:06:19Z</dcterms:modified>
</cp:coreProperties>
</file>